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08" yWindow="-108" windowWidth="23256" windowHeight="12576" tabRatio="760" activeTab="4"/>
  </bookViews>
  <sheets>
    <sheet name="Schema Generale" sheetId="1" r:id="rId1"/>
    <sheet name="Organizzazione" sheetId="2" r:id="rId2"/>
    <sheet name="Caratteristiche" sheetId="3" r:id="rId3"/>
    <sheet name="Economico Patrimoniale" sheetId="4" r:id="rId4"/>
    <sheet name="Missione programma processo" sheetId="5" r:id="rId5"/>
    <sheet name="Anticorruzione- obiettivo 1  " sheetId="32" r:id="rId6"/>
    <sheet name="Obj gestionale 1- TECN." sheetId="33" r:id="rId7"/>
    <sheet name="Obj gestionale 2 - FINANZ." sheetId="34" r:id="rId8"/>
    <sheet name="Obj gestionale 3 - TRIBUTI" sheetId="36" r:id="rId9"/>
    <sheet name="Scheda tipo obj gestionale" sheetId="28" r:id="rId10"/>
  </sheets>
  <externalReferences>
    <externalReference r:id="rId11"/>
  </externalReferences>
  <definedNames>
    <definedName name="_xlnm._FilterDatabase" localSheetId="0" hidden="1">'Schema Generale'!#REF!</definedName>
    <definedName name="area">[1]db1!$B$2:$B$20</definedName>
    <definedName name="_xlnm.Print_Area" localSheetId="5">'Anticorruzione- obiettivo 1  '!$A$1:$R$88</definedName>
    <definedName name="_xlnm.Print_Area" localSheetId="2">Caratteristiche!$A$2:$N$44</definedName>
    <definedName name="_xlnm.Print_Area" localSheetId="3">'Economico Patrimoniale'!$A$1:$L$107</definedName>
    <definedName name="_xlnm.Print_Area" localSheetId="1">Organizzazione!$A$1:$L$60</definedName>
    <definedName name="_xlnm.Print_Area" localSheetId="9">'Scheda tipo obj gestionale'!$A$1:$R$88</definedName>
    <definedName name="_xlnm.Print_Area" localSheetId="0">'Schema Generale'!$A$1:$G$49</definedName>
    <definedName name="cronoprogramma">[1]db1!$K$1</definedName>
    <definedName name="nome">[1]db1!$C$2:$C$20</definedName>
    <definedName name="Payment_Needed">"Pagamento richiesto"</definedName>
    <definedName name="Reimbursement">"Rimborso"</definedName>
    <definedName name="tipo">[1]db1!$E$2:$E$4</definedName>
    <definedName name="Z_0CDFE071_D2BF_4AC9_96FE_3C7CC2EB89D1_.wvu.Cols" localSheetId="0" hidden="1">'Schema Generale'!$F:$G</definedName>
    <definedName name="Z_0CDFE071_D2BF_4AC9_96FE_3C7CC2EB89D1_.wvu.PrintArea" localSheetId="2" hidden="1">Caratteristiche!$A$2:$N$44</definedName>
    <definedName name="Z_0CDFE071_D2BF_4AC9_96FE_3C7CC2EB89D1_.wvu.PrintArea" localSheetId="3" hidden="1">'Economico Patrimoniale'!$A$1:$L$107</definedName>
    <definedName name="Z_0CDFE071_D2BF_4AC9_96FE_3C7CC2EB89D1_.wvu.PrintArea" localSheetId="1" hidden="1">Organizzazione!$A$1:$L$60</definedName>
    <definedName name="Z_0CDFE071_D2BF_4AC9_96FE_3C7CC2EB89D1_.wvu.PrintArea" localSheetId="0" hidden="1">'Schema Generale'!$A$1:$G$49</definedName>
    <definedName name="Z_0CDFE071_D2BF_4AC9_96FE_3C7CC2EB89D1_.wvu.Rows" localSheetId="2" hidden="1">Caratteristiche!$7:$7</definedName>
    <definedName name="Z_16B7DE21_A045_4CA8_8E8A_B264E96AA2CC_.wvu.Cols" localSheetId="0" hidden="1">'Schema Generale'!$F:$G</definedName>
    <definedName name="Z_16B7DE21_A045_4CA8_8E8A_B264E96AA2CC_.wvu.PrintArea" localSheetId="2" hidden="1">Caratteristiche!$A$2:$N$44</definedName>
    <definedName name="Z_16B7DE21_A045_4CA8_8E8A_B264E96AA2CC_.wvu.PrintArea" localSheetId="3" hidden="1">'Economico Patrimoniale'!$A$1:$L$107</definedName>
    <definedName name="Z_16B7DE21_A045_4CA8_8E8A_B264E96AA2CC_.wvu.PrintArea" localSheetId="1" hidden="1">Organizzazione!$A$1:$L$60</definedName>
    <definedName name="Z_16B7DE21_A045_4CA8_8E8A_B264E96AA2CC_.wvu.PrintArea" localSheetId="0" hidden="1">'Schema Generale'!$A$1:$G$49</definedName>
    <definedName name="Z_16B7DE21_A045_4CA8_8E8A_B264E96AA2CC_.wvu.Rows" localSheetId="2" hidden="1">Caratteristiche!$7:$7</definedName>
    <definedName name="Z_FD66CCA4_E734_40F6_A42D_704ADC03C8FF_.wvu.Cols" localSheetId="0" hidden="1">'Schema Generale'!$F:$G</definedName>
    <definedName name="Z_FD66CCA4_E734_40F6_A42D_704ADC03C8FF_.wvu.PrintArea" localSheetId="2" hidden="1">Caratteristiche!$A$2:$N$44</definedName>
    <definedName name="Z_FD66CCA4_E734_40F6_A42D_704ADC03C8FF_.wvu.PrintArea" localSheetId="3" hidden="1">'Economico Patrimoniale'!$A$1:$L$107</definedName>
    <definedName name="Z_FD66CCA4_E734_40F6_A42D_704ADC03C8FF_.wvu.PrintArea" localSheetId="1" hidden="1">Organizzazione!$A$1:$L$60</definedName>
    <definedName name="Z_FD66CCA4_E734_40F6_A42D_704ADC03C8FF_.wvu.PrintArea" localSheetId="0" hidden="1">'Schema Generale'!$A$1:$G$49</definedName>
    <definedName name="Z_FD66CCA4_E734_40F6_A42D_704ADC03C8FF_.wvu.Rows" localSheetId="2" hidden="1">Caratteristiche!$7:$7</definedName>
  </definedNames>
  <calcPr calcId="145621"/>
  <customWorkbookViews>
    <customWorkbookView name="QUIRICO - Visualizzazione personale" guid="{FD66CCA4-E734-40F6-A42D-704ADC03C8FF}" mergeInterval="0" personalView="1" maximized="1" windowWidth="1436" windowHeight="746" activeSheetId="5"/>
    <customWorkbookView name="CAPPA - Visualizzazione personale" guid="{16B7DE21-A045-4CA8-8E8A-B264E96AA2CC}" mergeInterval="0" personalView="1" maximized="1" xWindow="1" yWindow="1" windowWidth="1436" windowHeight="670" activeSheetId="5"/>
    <customWorkbookView name="TRAPANESE - Visualizzazione personale" guid="{0CDFE071-D2BF-4AC9-96FE-3C7CC2EB89D1}" mergeInterval="0" personalView="1" maximized="1" xWindow="1" yWindow="1" windowWidth="1436" windowHeight="670" activeSheetId="5"/>
    <customWorkbookView name="Gabriella - Visualizzazione personale" guid="{5274FD7E-76C2-47C3-8C9C-C2C181076605}" mergeInterval="0" personalView="1" maximized="1" windowWidth="1436" windowHeight="720" activeSheetId="6"/>
  </customWorkbookViews>
</workbook>
</file>

<file path=xl/calcChain.xml><?xml version="1.0" encoding="utf-8"?>
<calcChain xmlns="http://schemas.openxmlformats.org/spreadsheetml/2006/main">
  <c r="L12" i="5" l="1"/>
  <c r="I12" i="5"/>
  <c r="M33" i="36" l="1"/>
  <c r="M34" i="36"/>
  <c r="M32" i="36"/>
  <c r="A74" i="36" l="1"/>
  <c r="A51" i="36"/>
  <c r="A49" i="36"/>
  <c r="A47" i="36"/>
  <c r="H36" i="5" l="1"/>
  <c r="M37" i="33" l="1"/>
  <c r="M27" i="33"/>
  <c r="M7" i="2" l="1"/>
  <c r="R73" i="5" l="1"/>
  <c r="H73" i="5"/>
  <c r="N49" i="5"/>
  <c r="Q49" i="5" s="1"/>
  <c r="Q47" i="5"/>
  <c r="N47" i="5"/>
  <c r="G47" i="5"/>
  <c r="Q27" i="5"/>
  <c r="N27" i="5"/>
  <c r="G27" i="5"/>
  <c r="Q25" i="5"/>
  <c r="N25" i="5"/>
  <c r="G25" i="5"/>
  <c r="Q14" i="5"/>
  <c r="N14" i="5"/>
  <c r="G14" i="5"/>
  <c r="Q12" i="5"/>
  <c r="N12" i="5"/>
  <c r="J12" i="5"/>
  <c r="G12" i="5"/>
  <c r="S91" i="5" l="1"/>
  <c r="R91" i="5"/>
  <c r="P91" i="5"/>
  <c r="O91" i="5"/>
  <c r="K91" i="5"/>
  <c r="L91" i="5" s="1"/>
  <c r="H91" i="5"/>
  <c r="I91" i="5" s="1"/>
  <c r="R90" i="5"/>
  <c r="S90" i="5" s="1"/>
  <c r="O90" i="5"/>
  <c r="P90" i="5" s="1"/>
  <c r="K90" i="5"/>
  <c r="L90" i="5" s="1"/>
  <c r="H90" i="5"/>
  <c r="I90" i="5" s="1"/>
  <c r="S88" i="5"/>
  <c r="R88" i="5"/>
  <c r="O88" i="5"/>
  <c r="P88" i="5" s="1"/>
  <c r="K88" i="5"/>
  <c r="L88" i="5" s="1"/>
  <c r="H88" i="5"/>
  <c r="I88" i="5" s="1"/>
  <c r="R86" i="5"/>
  <c r="S86" i="5" s="1"/>
  <c r="O86" i="5"/>
  <c r="P86" i="5" s="1"/>
  <c r="K86" i="5"/>
  <c r="L86" i="5" s="1"/>
  <c r="H86" i="5"/>
  <c r="I86" i="5" s="1"/>
  <c r="S84" i="5"/>
  <c r="R84" i="5"/>
  <c r="O84" i="5"/>
  <c r="P84" i="5" s="1"/>
  <c r="K84" i="5"/>
  <c r="L84" i="5" s="1"/>
  <c r="H84" i="5"/>
  <c r="I84" i="5" s="1"/>
  <c r="R82" i="5"/>
  <c r="S82" i="5" s="1"/>
  <c r="O82" i="5"/>
  <c r="P82" i="5" s="1"/>
  <c r="K82" i="5"/>
  <c r="L82" i="5" s="1"/>
  <c r="H82" i="5"/>
  <c r="I82" i="5" s="1"/>
  <c r="S81" i="5"/>
  <c r="R81" i="5"/>
  <c r="O81" i="5"/>
  <c r="P81" i="5" s="1"/>
  <c r="K81" i="5"/>
  <c r="L81" i="5" s="1"/>
  <c r="H81" i="5"/>
  <c r="I81" i="5" s="1"/>
  <c r="R78" i="5"/>
  <c r="S78" i="5" s="1"/>
  <c r="O78" i="5"/>
  <c r="P78" i="5" s="1"/>
  <c r="L78" i="5"/>
  <c r="K78" i="5"/>
  <c r="H78" i="5"/>
  <c r="I78" i="5" s="1"/>
  <c r="S77" i="5"/>
  <c r="R77" i="5"/>
  <c r="O77" i="5"/>
  <c r="P77" i="5" s="1"/>
  <c r="K77" i="5"/>
  <c r="L77" i="5" s="1"/>
  <c r="H77" i="5"/>
  <c r="I77" i="5" s="1"/>
  <c r="R75" i="5"/>
  <c r="S75" i="5" s="1"/>
  <c r="O75" i="5"/>
  <c r="P75" i="5" s="1"/>
  <c r="K75" i="5"/>
  <c r="L75" i="5" s="1"/>
  <c r="M75" i="5" s="1"/>
  <c r="I75" i="5"/>
  <c r="H75" i="5"/>
  <c r="S73" i="5"/>
  <c r="P73" i="5"/>
  <c r="L73" i="5"/>
  <c r="I73" i="5"/>
  <c r="M73" i="5" s="1"/>
  <c r="R72" i="5"/>
  <c r="S72" i="5" s="1"/>
  <c r="O72" i="5"/>
  <c r="P72" i="5" s="1"/>
  <c r="K72" i="5"/>
  <c r="L72" i="5" s="1"/>
  <c r="H72" i="5"/>
  <c r="I72" i="5" s="1"/>
  <c r="S71" i="5"/>
  <c r="R71" i="5"/>
  <c r="P71" i="5"/>
  <c r="O71" i="5"/>
  <c r="K71" i="5"/>
  <c r="L71" i="5" s="1"/>
  <c r="H71" i="5"/>
  <c r="I71" i="5" s="1"/>
  <c r="R70" i="5"/>
  <c r="S70" i="5" s="1"/>
  <c r="O70" i="5"/>
  <c r="P70" i="5" s="1"/>
  <c r="K70" i="5"/>
  <c r="L70" i="5" s="1"/>
  <c r="H70" i="5"/>
  <c r="I70" i="5" s="1"/>
  <c r="S69" i="5"/>
  <c r="P69" i="5"/>
  <c r="L69" i="5"/>
  <c r="I69" i="5"/>
  <c r="M69" i="5" s="1"/>
  <c r="R68" i="5"/>
  <c r="S68" i="5" s="1"/>
  <c r="O68" i="5"/>
  <c r="P68" i="5" s="1"/>
  <c r="K68" i="5"/>
  <c r="L68" i="5" s="1"/>
  <c r="I68" i="5"/>
  <c r="H68" i="5"/>
  <c r="S67" i="5"/>
  <c r="P67" i="5"/>
  <c r="M67" i="5"/>
  <c r="L67" i="5"/>
  <c r="I67" i="5"/>
  <c r="R66" i="5"/>
  <c r="S66" i="5" s="1"/>
  <c r="O66" i="5"/>
  <c r="P66" i="5" s="1"/>
  <c r="K66" i="5"/>
  <c r="L66" i="5" s="1"/>
  <c r="H66" i="5"/>
  <c r="I66" i="5" s="1"/>
  <c r="S65" i="5"/>
  <c r="P65" i="5"/>
  <c r="L65" i="5"/>
  <c r="I65" i="5"/>
  <c r="M65" i="5" s="1"/>
  <c r="R64" i="5"/>
  <c r="S64" i="5" s="1"/>
  <c r="O64" i="5"/>
  <c r="P64" i="5" s="1"/>
  <c r="K64" i="5"/>
  <c r="L64" i="5" s="1"/>
  <c r="I64" i="5"/>
  <c r="H64" i="5"/>
  <c r="S63" i="5"/>
  <c r="P63" i="5"/>
  <c r="L63" i="5"/>
  <c r="I63" i="5"/>
  <c r="M63" i="5" s="1"/>
  <c r="R62" i="5"/>
  <c r="S62" i="5" s="1"/>
  <c r="O62" i="5"/>
  <c r="P62" i="5" s="1"/>
  <c r="K62" i="5"/>
  <c r="L62" i="5" s="1"/>
  <c r="H62" i="5"/>
  <c r="I62" i="5" s="1"/>
  <c r="S61" i="5"/>
  <c r="P61" i="5"/>
  <c r="L61" i="5"/>
  <c r="I61" i="5"/>
  <c r="M61" i="5" s="1"/>
  <c r="O60" i="5"/>
  <c r="R60" i="5" s="1"/>
  <c r="S60" i="5" s="1"/>
  <c r="L60" i="5"/>
  <c r="I60" i="5"/>
  <c r="S59" i="5"/>
  <c r="R59" i="5"/>
  <c r="P59" i="5"/>
  <c r="O59" i="5"/>
  <c r="K59" i="5"/>
  <c r="L59" i="5" s="1"/>
  <c r="H59" i="5"/>
  <c r="I59" i="5" s="1"/>
  <c r="R58" i="5"/>
  <c r="S58" i="5" s="1"/>
  <c r="O58" i="5"/>
  <c r="P58" i="5" s="1"/>
  <c r="K58" i="5"/>
  <c r="L58" i="5" s="1"/>
  <c r="H58" i="5"/>
  <c r="I58" i="5" s="1"/>
  <c r="S57" i="5"/>
  <c r="P57" i="5"/>
  <c r="L57" i="5"/>
  <c r="I57" i="5"/>
  <c r="M57" i="5" s="1"/>
  <c r="S56" i="5"/>
  <c r="P56" i="5"/>
  <c r="L56" i="5"/>
  <c r="I56" i="5"/>
  <c r="S55" i="5"/>
  <c r="R55" i="5"/>
  <c r="P55" i="5"/>
  <c r="O55" i="5"/>
  <c r="K55" i="5"/>
  <c r="L55" i="5" s="1"/>
  <c r="H55" i="5"/>
  <c r="I55" i="5" s="1"/>
  <c r="R54" i="5"/>
  <c r="S54" i="5" s="1"/>
  <c r="O54" i="5"/>
  <c r="P54" i="5" s="1"/>
  <c r="K54" i="5"/>
  <c r="L54" i="5" s="1"/>
  <c r="H54" i="5"/>
  <c r="I54" i="5" s="1"/>
  <c r="S52" i="5"/>
  <c r="R52" i="5"/>
  <c r="P52" i="5"/>
  <c r="O52" i="5"/>
  <c r="K52" i="5"/>
  <c r="L52" i="5" s="1"/>
  <c r="H52" i="5"/>
  <c r="I52" i="5" s="1"/>
  <c r="R51" i="5"/>
  <c r="S51" i="5" s="1"/>
  <c r="O51" i="5"/>
  <c r="P51" i="5" s="1"/>
  <c r="L51" i="5"/>
  <c r="K51" i="5"/>
  <c r="I51" i="5"/>
  <c r="H51" i="5"/>
  <c r="S50" i="5"/>
  <c r="R50" i="5"/>
  <c r="O50" i="5"/>
  <c r="P50" i="5" s="1"/>
  <c r="K50" i="5"/>
  <c r="L50" i="5" s="1"/>
  <c r="H50" i="5"/>
  <c r="I50" i="5" s="1"/>
  <c r="O49" i="5"/>
  <c r="R49" i="5" s="1"/>
  <c r="S49" i="5" s="1"/>
  <c r="L49" i="5"/>
  <c r="I49" i="5"/>
  <c r="S48" i="5"/>
  <c r="R48" i="5"/>
  <c r="P48" i="5"/>
  <c r="O48" i="5"/>
  <c r="K48" i="5"/>
  <c r="I48" i="5"/>
  <c r="M48" i="5" s="1"/>
  <c r="H48" i="5"/>
  <c r="S47" i="5"/>
  <c r="P47" i="5"/>
  <c r="L47" i="5"/>
  <c r="I47" i="5"/>
  <c r="M47" i="5" s="1"/>
  <c r="R46" i="5"/>
  <c r="S46" i="5" s="1"/>
  <c r="O46" i="5"/>
  <c r="P46" i="5" s="1"/>
  <c r="K46" i="5"/>
  <c r="L46" i="5" s="1"/>
  <c r="H46" i="5"/>
  <c r="I46" i="5" s="1"/>
  <c r="S45" i="5"/>
  <c r="R45" i="5"/>
  <c r="O45" i="5"/>
  <c r="P45" i="5" s="1"/>
  <c r="K45" i="5"/>
  <c r="L45" i="5" s="1"/>
  <c r="H45" i="5"/>
  <c r="I45" i="5" s="1"/>
  <c r="S43" i="5"/>
  <c r="P43" i="5"/>
  <c r="L43" i="5"/>
  <c r="M43" i="5" s="1"/>
  <c r="I43" i="5"/>
  <c r="S42" i="5"/>
  <c r="R42" i="5"/>
  <c r="O42" i="5"/>
  <c r="P42" i="5" s="1"/>
  <c r="K42" i="5"/>
  <c r="L42" i="5" s="1"/>
  <c r="H42" i="5"/>
  <c r="I42" i="5" s="1"/>
  <c r="P41" i="5"/>
  <c r="S41" i="5" s="1"/>
  <c r="M41" i="5"/>
  <c r="M40" i="5"/>
  <c r="R39" i="5"/>
  <c r="S39" i="5" s="1"/>
  <c r="O39" i="5"/>
  <c r="P39" i="5" s="1"/>
  <c r="K39" i="5"/>
  <c r="L39" i="5" s="1"/>
  <c r="H39" i="5"/>
  <c r="I39" i="5" s="1"/>
  <c r="S37" i="5"/>
  <c r="R37" i="5"/>
  <c r="O37" i="5"/>
  <c r="P37" i="5" s="1"/>
  <c r="L37" i="5"/>
  <c r="K37" i="5"/>
  <c r="H37" i="5"/>
  <c r="I37" i="5" s="1"/>
  <c r="R36" i="5"/>
  <c r="S36" i="5" s="1"/>
  <c r="O36" i="5"/>
  <c r="P36" i="5" s="1"/>
  <c r="L36" i="5"/>
  <c r="K36" i="5"/>
  <c r="I36" i="5"/>
  <c r="S34" i="5"/>
  <c r="R34" i="5"/>
  <c r="O34" i="5"/>
  <c r="P34" i="5" s="1"/>
  <c r="K34" i="5"/>
  <c r="L34" i="5" s="1"/>
  <c r="H34" i="5"/>
  <c r="I34" i="5" s="1"/>
  <c r="R33" i="5"/>
  <c r="S33" i="5" s="1"/>
  <c r="O33" i="5"/>
  <c r="P33" i="5" s="1"/>
  <c r="L33" i="5"/>
  <c r="K33" i="5"/>
  <c r="H33" i="5"/>
  <c r="I33" i="5" s="1"/>
  <c r="O31" i="5"/>
  <c r="R31" i="5" s="1"/>
  <c r="S31" i="5" s="1"/>
  <c r="L31" i="5"/>
  <c r="I31" i="5"/>
  <c r="M31" i="5" s="1"/>
  <c r="O30" i="5"/>
  <c r="R30" i="5" s="1"/>
  <c r="S30" i="5" s="1"/>
  <c r="L30" i="5"/>
  <c r="I30" i="5"/>
  <c r="S29" i="5"/>
  <c r="R29" i="5"/>
  <c r="O29" i="5"/>
  <c r="P29" i="5" s="1"/>
  <c r="K29" i="5"/>
  <c r="L29" i="5" s="1"/>
  <c r="H29" i="5"/>
  <c r="I29" i="5" s="1"/>
  <c r="R28" i="5"/>
  <c r="S28" i="5" s="1"/>
  <c r="P28" i="5"/>
  <c r="O28" i="5"/>
  <c r="L28" i="5"/>
  <c r="K28" i="5"/>
  <c r="H28" i="5"/>
  <c r="I28" i="5" s="1"/>
  <c r="O27" i="5"/>
  <c r="P27" i="5" s="1"/>
  <c r="L27" i="5"/>
  <c r="I27" i="5"/>
  <c r="M27" i="5" s="1"/>
  <c r="R26" i="5"/>
  <c r="S26" i="5" s="1"/>
  <c r="O26" i="5"/>
  <c r="P26" i="5" s="1"/>
  <c r="L26" i="5"/>
  <c r="K26" i="5"/>
  <c r="H26" i="5"/>
  <c r="I26" i="5" s="1"/>
  <c r="R25" i="5"/>
  <c r="S25" i="5" s="1"/>
  <c r="O25" i="5"/>
  <c r="P25" i="5" s="1"/>
  <c r="K25" i="5"/>
  <c r="L25" i="5" s="1"/>
  <c r="I25" i="5"/>
  <c r="R24" i="5"/>
  <c r="S24" i="5" s="1"/>
  <c r="P24" i="5"/>
  <c r="O24" i="5"/>
  <c r="K24" i="5"/>
  <c r="L24" i="5" s="1"/>
  <c r="H24" i="5"/>
  <c r="I24" i="5" s="1"/>
  <c r="M22" i="5"/>
  <c r="S21" i="5"/>
  <c r="R21" i="5"/>
  <c r="O21" i="5"/>
  <c r="P21" i="5" s="1"/>
  <c r="K21" i="5"/>
  <c r="L21" i="5" s="1"/>
  <c r="H21" i="5"/>
  <c r="I21" i="5" s="1"/>
  <c r="N20" i="5"/>
  <c r="P20" i="5" s="1"/>
  <c r="L20" i="5"/>
  <c r="I20" i="5"/>
  <c r="P19" i="5"/>
  <c r="S19" i="5" s="1"/>
  <c r="M19" i="5"/>
  <c r="R18" i="5"/>
  <c r="S18" i="5" s="1"/>
  <c r="O18" i="5"/>
  <c r="P18" i="5" s="1"/>
  <c r="K18" i="5"/>
  <c r="L18" i="5" s="1"/>
  <c r="H18" i="5"/>
  <c r="I18" i="5" s="1"/>
  <c r="M16" i="5"/>
  <c r="R15" i="5"/>
  <c r="S15" i="5" s="1"/>
  <c r="O15" i="5"/>
  <c r="P15" i="5" s="1"/>
  <c r="K15" i="5"/>
  <c r="L15" i="5" s="1"/>
  <c r="H15" i="5"/>
  <c r="I15" i="5" s="1"/>
  <c r="S14" i="5"/>
  <c r="P14" i="5"/>
  <c r="L14" i="5"/>
  <c r="I14" i="5"/>
  <c r="M14" i="5" s="1"/>
  <c r="R13" i="5"/>
  <c r="S13" i="5" s="1"/>
  <c r="O13" i="5"/>
  <c r="P13" i="5" s="1"/>
  <c r="K13" i="5"/>
  <c r="L13" i="5" s="1"/>
  <c r="H13" i="5"/>
  <c r="I13" i="5" s="1"/>
  <c r="O12" i="5"/>
  <c r="R12" i="5" s="1"/>
  <c r="S12" i="5" s="1"/>
  <c r="R11" i="5"/>
  <c r="S11" i="5" s="1"/>
  <c r="O11" i="5"/>
  <c r="P11" i="5" s="1"/>
  <c r="K11" i="5"/>
  <c r="L11" i="5" s="1"/>
  <c r="H11" i="5"/>
  <c r="I11" i="5" s="1"/>
  <c r="S10" i="5"/>
  <c r="R10" i="5"/>
  <c r="O10" i="5"/>
  <c r="P10" i="5" s="1"/>
  <c r="K10" i="5"/>
  <c r="L10" i="5" s="1"/>
  <c r="H10" i="5"/>
  <c r="I10" i="5" s="1"/>
  <c r="R9" i="5"/>
  <c r="S9" i="5" s="1"/>
  <c r="O9" i="5"/>
  <c r="P9" i="5" s="1"/>
  <c r="L9" i="5"/>
  <c r="H9" i="5"/>
  <c r="I9" i="5" s="1"/>
  <c r="R8" i="5"/>
  <c r="S8" i="5" s="1"/>
  <c r="O8" i="5"/>
  <c r="P8" i="5" s="1"/>
  <c r="K8" i="5"/>
  <c r="L8" i="5" s="1"/>
  <c r="H8" i="5"/>
  <c r="I8" i="5" s="1"/>
  <c r="S7" i="5"/>
  <c r="P7" i="5"/>
  <c r="L7" i="5"/>
  <c r="I7" i="5"/>
  <c r="M7" i="5" s="1"/>
  <c r="R6" i="5"/>
  <c r="S6" i="5" s="1"/>
  <c r="O6" i="5"/>
  <c r="P6" i="5" s="1"/>
  <c r="K6" i="5"/>
  <c r="L6" i="5" s="1"/>
  <c r="H6" i="5"/>
  <c r="I6" i="5" s="1"/>
  <c r="S5" i="5"/>
  <c r="R5" i="5"/>
  <c r="O5" i="5"/>
  <c r="P5" i="5" s="1"/>
  <c r="K5" i="5"/>
  <c r="L5" i="5" s="1"/>
  <c r="H5" i="5"/>
  <c r="I5" i="5" s="1"/>
  <c r="R4" i="5"/>
  <c r="S4" i="5" s="1"/>
  <c r="O4" i="5"/>
  <c r="P4" i="5" s="1"/>
  <c r="K4" i="5"/>
  <c r="L4" i="5" s="1"/>
  <c r="H4" i="5"/>
  <c r="I4" i="5" s="1"/>
  <c r="R3" i="5"/>
  <c r="S3" i="5" s="1"/>
  <c r="P3" i="5"/>
  <c r="O3" i="5"/>
  <c r="K3" i="5"/>
  <c r="L3" i="5" s="1"/>
  <c r="H3" i="5"/>
  <c r="I3" i="5" s="1"/>
  <c r="P31" i="5" l="1"/>
  <c r="P30" i="5"/>
  <c r="R27" i="5"/>
  <c r="S27" i="5" s="1"/>
  <c r="M84" i="5"/>
  <c r="M68" i="5"/>
  <c r="M82" i="5"/>
  <c r="M37" i="5"/>
  <c r="M18" i="5"/>
  <c r="M11" i="5"/>
  <c r="M13" i="5"/>
  <c r="M36" i="5"/>
  <c r="M62" i="5"/>
  <c r="M54" i="5"/>
  <c r="M33" i="5"/>
  <c r="M39" i="5"/>
  <c r="M86" i="5"/>
  <c r="M66" i="5"/>
  <c r="M51" i="5"/>
  <c r="M21" i="5"/>
  <c r="M90" i="5"/>
  <c r="M64" i="5"/>
  <c r="M12" i="5"/>
  <c r="M10" i="5"/>
  <c r="M8" i="5"/>
  <c r="M91" i="5"/>
  <c r="M78" i="5"/>
  <c r="M77" i="5"/>
  <c r="M72" i="5"/>
  <c r="M70" i="5"/>
  <c r="M60" i="5"/>
  <c r="M59" i="5"/>
  <c r="M58" i="5"/>
  <c r="M56" i="5"/>
  <c r="M49" i="5"/>
  <c r="M46" i="5"/>
  <c r="M45" i="5"/>
  <c r="M30" i="5"/>
  <c r="M28" i="5"/>
  <c r="M26" i="5"/>
  <c r="M25" i="5"/>
  <c r="M20" i="5"/>
  <c r="M15" i="5"/>
  <c r="M5" i="5"/>
  <c r="M4" i="5"/>
  <c r="M34" i="5"/>
  <c r="M3" i="5"/>
  <c r="M6" i="5"/>
  <c r="M29" i="5"/>
  <c r="M42" i="5"/>
  <c r="M81" i="5"/>
  <c r="M88" i="5"/>
  <c r="M52" i="5"/>
  <c r="M55" i="5"/>
  <c r="M71" i="5"/>
  <c r="M24" i="5"/>
  <c r="M50" i="5"/>
  <c r="M9" i="5"/>
  <c r="Q20" i="5"/>
  <c r="S20" i="5" s="1"/>
  <c r="P12" i="5"/>
  <c r="P49" i="5"/>
  <c r="P60" i="5"/>
  <c r="M19" i="3" l="1"/>
  <c r="K19" i="3"/>
  <c r="I19" i="3"/>
  <c r="G19" i="3"/>
  <c r="M13" i="3"/>
  <c r="K13" i="3"/>
  <c r="I13" i="3"/>
  <c r="G13" i="3"/>
  <c r="M8" i="3"/>
  <c r="K8" i="3"/>
  <c r="I8" i="3"/>
  <c r="G8" i="3"/>
  <c r="M4" i="3"/>
  <c r="K4" i="3"/>
  <c r="I4" i="3"/>
  <c r="G4" i="3"/>
  <c r="E4" i="2"/>
  <c r="G71" i="4" l="1"/>
  <c r="I38" i="4" l="1"/>
  <c r="J38" i="4"/>
  <c r="K38" i="4"/>
  <c r="G38" i="4"/>
  <c r="H38" i="4"/>
  <c r="F38" i="4"/>
  <c r="E38" i="4"/>
  <c r="K58" i="2" l="1"/>
  <c r="G88" i="4"/>
  <c r="G77" i="4"/>
  <c r="I74" i="4"/>
  <c r="I71" i="4"/>
  <c r="K15" i="4" l="1"/>
  <c r="K16" i="4" s="1"/>
  <c r="I15" i="4"/>
  <c r="I16" i="4" s="1"/>
  <c r="G15" i="4"/>
  <c r="G16" i="4" s="1"/>
  <c r="E15" i="4"/>
  <c r="E16" i="4" s="1"/>
  <c r="G40" i="2" l="1"/>
  <c r="I40" i="2"/>
  <c r="K40" i="2"/>
  <c r="E40" i="2"/>
  <c r="K34" i="2"/>
  <c r="G34" i="2"/>
  <c r="I34" i="2"/>
  <c r="E34" i="2"/>
  <c r="K82" i="4"/>
  <c r="IU65407" i="32"/>
  <c r="IT65407" i="32"/>
  <c r="IS65407" i="32"/>
  <c r="IR65407" i="32"/>
  <c r="IQ65407" i="32"/>
  <c r="A80" i="32"/>
  <c r="IU65406" i="28"/>
  <c r="IT65406" i="28"/>
  <c r="IS65406" i="28"/>
  <c r="IR65406" i="28"/>
  <c r="IQ65406" i="28"/>
  <c r="A77" i="28"/>
  <c r="A51" i="28"/>
  <c r="A49" i="28"/>
  <c r="A47" i="28"/>
  <c r="E4" i="4"/>
  <c r="G4" i="4"/>
  <c r="I4" i="4"/>
  <c r="K4" i="4"/>
  <c r="F15" i="4"/>
  <c r="F16" i="4" s="1"/>
  <c r="H15" i="4"/>
  <c r="H16" i="4" s="1"/>
  <c r="J15" i="4"/>
  <c r="J16" i="4" s="1"/>
  <c r="L15" i="4"/>
  <c r="L16" i="4" s="1"/>
  <c r="E19" i="4"/>
  <c r="G19" i="4"/>
  <c r="I19" i="4"/>
  <c r="K19" i="4"/>
  <c r="E27" i="4"/>
  <c r="F27" i="4"/>
  <c r="G27" i="4"/>
  <c r="H27" i="4"/>
  <c r="I27" i="4"/>
  <c r="J27" i="4"/>
  <c r="K27" i="4"/>
  <c r="L27" i="4"/>
  <c r="E30" i="4"/>
  <c r="G30" i="4"/>
  <c r="I30" i="4"/>
  <c r="K30" i="4"/>
  <c r="G96" i="4"/>
  <c r="L38" i="4"/>
  <c r="E39" i="4"/>
  <c r="G39" i="4"/>
  <c r="I39" i="4"/>
  <c r="K39" i="4"/>
  <c r="E47" i="4"/>
  <c r="F47" i="4"/>
  <c r="G47" i="4"/>
  <c r="H47" i="4"/>
  <c r="I47" i="4"/>
  <c r="J47" i="4"/>
  <c r="K47" i="4"/>
  <c r="L47" i="4"/>
  <c r="E50" i="4"/>
  <c r="G50" i="4"/>
  <c r="I50" i="4"/>
  <c r="K50" i="4"/>
  <c r="E59" i="4"/>
  <c r="G59" i="4"/>
  <c r="I59" i="4"/>
  <c r="K59" i="4"/>
  <c r="E60" i="4"/>
  <c r="G60" i="4"/>
  <c r="I60" i="4"/>
  <c r="K60" i="4"/>
  <c r="E63" i="4"/>
  <c r="G63" i="4"/>
  <c r="I63" i="4"/>
  <c r="K63" i="4"/>
  <c r="E66" i="4"/>
  <c r="G66" i="4"/>
  <c r="I66" i="4"/>
  <c r="K66" i="4"/>
  <c r="E70" i="4"/>
  <c r="G70" i="4"/>
  <c r="I70" i="4"/>
  <c r="K70" i="4"/>
  <c r="E71" i="4"/>
  <c r="K71" i="4"/>
  <c r="E74" i="4"/>
  <c r="G74" i="4"/>
  <c r="K74" i="4"/>
  <c r="E77" i="4"/>
  <c r="I77" i="4"/>
  <c r="K77" i="4"/>
  <c r="E81" i="4"/>
  <c r="G81" i="4"/>
  <c r="I81" i="4"/>
  <c r="K81" i="4"/>
  <c r="E82" i="4"/>
  <c r="G82" i="4"/>
  <c r="I82" i="4"/>
  <c r="E85" i="4"/>
  <c r="G85" i="4"/>
  <c r="I85" i="4"/>
  <c r="K85" i="4"/>
  <c r="E88" i="4"/>
  <c r="I88" i="4"/>
  <c r="K88" i="4"/>
  <c r="E91" i="4"/>
  <c r="G91" i="4"/>
  <c r="I91" i="4"/>
  <c r="K91" i="4"/>
  <c r="E95" i="4"/>
  <c r="G95" i="4"/>
  <c r="I95" i="4"/>
  <c r="K95" i="4"/>
  <c r="E102" i="4"/>
  <c r="G102" i="4"/>
  <c r="I102" i="4"/>
  <c r="K102" i="4"/>
  <c r="E105" i="4"/>
  <c r="G105" i="4"/>
  <c r="I105" i="4"/>
  <c r="K105" i="4"/>
  <c r="G37" i="3"/>
  <c r="I37" i="3"/>
  <c r="K37" i="3"/>
  <c r="M37" i="3"/>
  <c r="G43" i="3"/>
  <c r="I43" i="3"/>
  <c r="K43" i="3"/>
  <c r="M43" i="3"/>
  <c r="G4" i="2"/>
  <c r="I4" i="2"/>
  <c r="K4" i="2"/>
  <c r="E8" i="2"/>
  <c r="E55" i="2" s="1"/>
  <c r="G8" i="2"/>
  <c r="G37" i="2" s="1"/>
  <c r="I8" i="2"/>
  <c r="I46" i="2" s="1"/>
  <c r="K8" i="2"/>
  <c r="E11" i="2"/>
  <c r="G11" i="2"/>
  <c r="I11" i="2"/>
  <c r="K11" i="2"/>
  <c r="E15" i="2"/>
  <c r="G15" i="2"/>
  <c r="I15" i="2"/>
  <c r="K15" i="2"/>
  <c r="E18" i="2"/>
  <c r="G18" i="2"/>
  <c r="I18" i="2"/>
  <c r="K18" i="2"/>
  <c r="E26" i="2"/>
  <c r="G26" i="2"/>
  <c r="I26" i="2"/>
  <c r="K26" i="2"/>
  <c r="E33" i="2"/>
  <c r="G33" i="2"/>
  <c r="I33" i="2"/>
  <c r="K33" i="2"/>
  <c r="E52" i="2"/>
  <c r="G52" i="2"/>
  <c r="I52" i="2"/>
  <c r="K52" i="2"/>
  <c r="E58" i="2"/>
  <c r="G58" i="2"/>
  <c r="I58" i="2"/>
  <c r="I99" i="4" l="1"/>
  <c r="E99" i="4"/>
  <c r="G99" i="4"/>
  <c r="K37" i="2"/>
  <c r="K55" i="2"/>
  <c r="K96" i="4"/>
  <c r="K99" i="4"/>
  <c r="E96" i="4"/>
  <c r="K43" i="2"/>
  <c r="E49" i="2"/>
  <c r="I37" i="2"/>
  <c r="E37" i="2"/>
  <c r="I49" i="2"/>
  <c r="E43" i="2"/>
  <c r="I43" i="2"/>
  <c r="G43" i="2"/>
  <c r="E46" i="2"/>
  <c r="I55" i="2"/>
  <c r="I96" i="4"/>
  <c r="G55" i="2"/>
  <c r="K49" i="2"/>
  <c r="K46" i="2"/>
  <c r="G49" i="2"/>
  <c r="G46" i="2"/>
</calcChain>
</file>

<file path=xl/comments1.xml><?xml version="1.0" encoding="utf-8"?>
<comments xmlns="http://schemas.openxmlformats.org/spreadsheetml/2006/main">
  <authors>
    <author>Alessandro Odorico</author>
  </authors>
  <commentList>
    <comment ref="H1" authorId="0">
      <text>
        <r>
          <rPr>
            <b/>
            <sz val="9"/>
            <color indexed="81"/>
            <rFont val="Tahoma"/>
            <family val="2"/>
          </rPr>
          <t>Dato al 31/12/2019</t>
        </r>
        <r>
          <rPr>
            <sz val="9"/>
            <color indexed="81"/>
            <rFont val="Tahoma"/>
            <charset val="1"/>
          </rPr>
          <t xml:space="preserve">
</t>
        </r>
      </text>
    </comment>
    <comment ref="K1" authorId="0">
      <text>
        <r>
          <rPr>
            <b/>
            <sz val="9"/>
            <color indexed="81"/>
            <rFont val="Tahoma"/>
            <family val="2"/>
          </rPr>
          <t>Dato al 31/12/2020</t>
        </r>
        <r>
          <rPr>
            <sz val="9"/>
            <color indexed="81"/>
            <rFont val="Tahoma"/>
            <family val="2"/>
          </rPr>
          <t xml:space="preserve">
</t>
        </r>
      </text>
    </comment>
    <comment ref="F3" authorId="0">
      <text>
        <r>
          <rPr>
            <b/>
            <sz val="9"/>
            <color indexed="81"/>
            <rFont val="Tahoma"/>
            <family val="2"/>
          </rPr>
          <t>Spesa per programma (senza distinzione per titolo)</t>
        </r>
      </text>
    </comment>
    <comment ref="F7" authorId="0">
      <text>
        <r>
          <rPr>
            <b/>
            <sz val="9"/>
            <color indexed="81"/>
            <rFont val="Tahoma"/>
            <family val="2"/>
          </rPr>
          <t>Tit. 1+3</t>
        </r>
      </text>
    </comment>
    <comment ref="F9" authorId="0">
      <text>
        <r>
          <rPr>
            <b/>
            <sz val="9"/>
            <color indexed="81"/>
            <rFont val="Tahoma"/>
            <family val="2"/>
          </rPr>
          <t>Proventi beni = 
Tit 3, Tip.100, Cat. 300</t>
        </r>
      </text>
    </comment>
    <comment ref="H12" authorId="0">
      <text>
        <r>
          <rPr>
            <b/>
            <sz val="9"/>
            <color indexed="81"/>
            <rFont val="Tahoma"/>
            <family val="2"/>
          </rPr>
          <t>Dato 31/12/2019</t>
        </r>
        <r>
          <rPr>
            <sz val="9"/>
            <color indexed="81"/>
            <rFont val="Tahoma"/>
            <family val="2"/>
          </rPr>
          <t xml:space="preserve">
</t>
        </r>
      </text>
    </comment>
    <comment ref="G16" authorId="0">
      <text>
        <r>
          <rPr>
            <b/>
            <sz val="9"/>
            <color indexed="81"/>
            <rFont val="Tahoma"/>
            <family val="2"/>
          </rPr>
          <t>Non Previsto</t>
        </r>
      </text>
    </comment>
    <comment ref="H30" authorId="0">
      <text>
        <r>
          <rPr>
            <b/>
            <sz val="9"/>
            <color indexed="81"/>
            <rFont val="Tahoma"/>
            <family val="2"/>
          </rPr>
          <t>Dato presunto 2020 = definitivo 2019</t>
        </r>
      </text>
    </comment>
    <comment ref="H31" authorId="0">
      <text>
        <r>
          <rPr>
            <b/>
            <sz val="9"/>
            <color indexed="81"/>
            <rFont val="Tahoma"/>
            <family val="2"/>
          </rPr>
          <t>Dato presunto 2020 = definitivo 2019</t>
        </r>
      </text>
    </comment>
    <comment ref="I41" authorId="0">
      <text>
        <r>
          <rPr>
            <b/>
            <sz val="9"/>
            <color indexed="81"/>
            <rFont val="Tahoma"/>
            <charset val="1"/>
          </rPr>
          <t>Dato presunto 2020 = definitivo 2019</t>
        </r>
      </text>
    </comment>
    <comment ref="G49" authorId="0">
      <text>
        <r>
          <rPr>
            <b/>
            <sz val="9"/>
            <color indexed="81"/>
            <rFont val="Tahoma"/>
            <family val="2"/>
          </rPr>
          <t>Dato presunto 2020 = definitivo anno precedente</t>
        </r>
      </text>
    </comment>
    <comment ref="H49" authorId="0">
      <text>
        <r>
          <rPr>
            <b/>
            <sz val="9"/>
            <color indexed="81"/>
            <rFont val="Tahoma"/>
            <family val="2"/>
          </rPr>
          <t>Dato presunto 2020 = definitivo anno precedente</t>
        </r>
      </text>
    </comment>
    <comment ref="G56" authorId="0">
      <text>
        <r>
          <rPr>
            <b/>
            <sz val="9"/>
            <color indexed="81"/>
            <rFont val="Tahoma"/>
            <charset val="1"/>
          </rPr>
          <t>Sommatoria capitoli viabilità (Titolo 1)</t>
        </r>
        <r>
          <rPr>
            <sz val="9"/>
            <color indexed="81"/>
            <rFont val="Tahoma"/>
            <charset val="1"/>
          </rPr>
          <t xml:space="preserve">
COFOG 04.5 Trasporti</t>
        </r>
      </text>
    </comment>
    <comment ref="G57" authorId="0">
      <text>
        <r>
          <rPr>
            <b/>
            <sz val="9"/>
            <color indexed="81"/>
            <rFont val="Tahoma"/>
            <charset val="1"/>
          </rPr>
          <t xml:space="preserve">Sommatoria capitoli viabilità (Titolo 1)
</t>
        </r>
        <r>
          <rPr>
            <sz val="9"/>
            <color indexed="81"/>
            <rFont val="Tahoma"/>
            <family val="2"/>
          </rPr>
          <t>COFOG 06.4 Illuminazione stradale</t>
        </r>
        <r>
          <rPr>
            <sz val="9"/>
            <color indexed="81"/>
            <rFont val="Tahoma"/>
            <charset val="1"/>
          </rPr>
          <t xml:space="preserve">
</t>
        </r>
      </text>
    </comment>
    <comment ref="H60" authorId="0">
      <text>
        <r>
          <rPr>
            <b/>
            <sz val="9"/>
            <color indexed="81"/>
            <rFont val="Tahoma"/>
            <family val="2"/>
          </rPr>
          <t>Presunto 2020 = definitivo 2019</t>
        </r>
      </text>
    </comment>
    <comment ref="G73" authorId="0">
      <text>
        <r>
          <rPr>
            <b/>
            <sz val="9"/>
            <color indexed="81"/>
            <rFont val="Tahoma"/>
            <family val="2"/>
          </rPr>
          <t>Entrata cap. 3068 + 3051 + 4006</t>
        </r>
        <r>
          <rPr>
            <sz val="9"/>
            <color indexed="81"/>
            <rFont val="Tahoma"/>
            <family val="2"/>
          </rPr>
          <t xml:space="preserve">
</t>
        </r>
      </text>
    </comment>
  </commentList>
</comments>
</file>

<file path=xl/comments2.xml><?xml version="1.0" encoding="utf-8"?>
<comments xmlns="http://schemas.openxmlformats.org/spreadsheetml/2006/main">
  <authors>
    <author>Autore</author>
  </authors>
  <commentList>
    <comment ref="A30" authorId="0">
      <text>
        <r>
          <rPr>
            <sz val="9"/>
            <color indexed="81"/>
            <rFont val="Tahoma"/>
            <family val="2"/>
          </rPr>
          <t xml:space="preserve">
cosa produco
</t>
        </r>
        <r>
          <rPr>
            <b/>
            <sz val="9"/>
            <color indexed="81"/>
            <rFont val="Tahoma"/>
            <family val="2"/>
          </rPr>
          <t>campo obbligatorio</t>
        </r>
      </text>
    </comment>
    <comment ref="K75" authorId="0">
      <text>
        <r>
          <rPr>
            <sz val="9"/>
            <color indexed="81"/>
            <rFont val="Tahoma"/>
            <family val="2"/>
          </rPr>
          <t xml:space="preserve">
è alternativo alle ore</t>
        </r>
      </text>
    </comment>
  </commentList>
</comments>
</file>

<file path=xl/comments3.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5" authorId="0">
      <text>
        <r>
          <rPr>
            <sz val="9"/>
            <color indexed="81"/>
            <rFont val="Tahoma"/>
            <family val="2"/>
          </rPr>
          <t>indici non strettamente necessari se non si richiama nella finalità il miglioramento temporale</t>
        </r>
      </text>
    </comment>
    <comment ref="A38" authorId="0">
      <text>
        <r>
          <rPr>
            <sz val="9"/>
            <color indexed="81"/>
            <rFont val="Tahoma"/>
            <family val="2"/>
          </rPr>
          <t xml:space="preserve">
costituiscono costo dell' obiettivo i costi diretti a produrlo non già conteggiati nell'attività istituzionale. I costi sono riferiti al titolo primo
</t>
        </r>
      </text>
    </comment>
    <comment ref="A41" authorId="0">
      <text>
        <r>
          <rPr>
            <sz val="9"/>
            <color indexed="81"/>
            <rFont val="Tahoma"/>
            <family val="2"/>
          </rPr>
          <t xml:space="preserve">è la misurazione qualitativa della nostro risultato 
</t>
        </r>
      </text>
    </comment>
    <comment ref="K69" authorId="0">
      <text>
        <r>
          <rPr>
            <sz val="9"/>
            <color indexed="81"/>
            <rFont val="Tahoma"/>
            <family val="2"/>
          </rPr>
          <t xml:space="preserve">
è alternativo alle ore</t>
        </r>
      </text>
    </comment>
  </commentList>
</comments>
</file>

<file path=xl/comments4.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5" authorId="0">
      <text>
        <r>
          <rPr>
            <sz val="9"/>
            <color indexed="81"/>
            <rFont val="Tahoma"/>
            <family val="2"/>
          </rPr>
          <t>indici non strettamente necessari se non si richiama nella finalità il miglioramento temporale</t>
        </r>
      </text>
    </comment>
    <comment ref="A38" authorId="0">
      <text>
        <r>
          <rPr>
            <sz val="9"/>
            <color indexed="81"/>
            <rFont val="Tahoma"/>
            <family val="2"/>
          </rPr>
          <t xml:space="preserve">
costituiscono costo dell' obiettivo i costi diretti a produrlo non già conteggiati nell'attività istituzionale. I costi sono riferiti al titolo primo
</t>
        </r>
      </text>
    </comment>
    <comment ref="A41" authorId="0">
      <text>
        <r>
          <rPr>
            <sz val="9"/>
            <color indexed="81"/>
            <rFont val="Tahoma"/>
            <family val="2"/>
          </rPr>
          <t xml:space="preserve">è la misurazione qualitativa della nostro risultato 
</t>
        </r>
      </text>
    </comment>
    <comment ref="K69" authorId="0">
      <text>
        <r>
          <rPr>
            <sz val="9"/>
            <color indexed="81"/>
            <rFont val="Tahoma"/>
            <family val="2"/>
          </rPr>
          <t xml:space="preserve">
è alternativo alle ore</t>
        </r>
      </text>
    </comment>
  </commentList>
</comments>
</file>

<file path=xl/sharedStrings.xml><?xml version="1.0" encoding="utf-8"?>
<sst xmlns="http://schemas.openxmlformats.org/spreadsheetml/2006/main" count="1074" uniqueCount="476">
  <si>
    <t>Descrizione delle fasi di attuazione</t>
  </si>
  <si>
    <t xml:space="preserve">C3 </t>
  </si>
  <si>
    <t>TISCI Claudio</t>
  </si>
  <si>
    <t>SERVIZI ISTITUZIONALI, GENERALI E DI GESTIONE</t>
  </si>
  <si>
    <t>ORDINE PUBBLICO E SICUREZZA</t>
  </si>
  <si>
    <t>ISTRUZIONE E DIRITTO ALLO STUDIO</t>
  </si>
  <si>
    <t>TUTELA E VALORIZZAZIONE DEI BENI E DELLE ATTIVITÀ CULTURALI</t>
  </si>
  <si>
    <t>POLITICHE GIOVANILI, SPORT E TEMPO LIBERO</t>
  </si>
  <si>
    <t>ASSETTO DEL TERRITORIO ED EDILIZIA ABITATIVA</t>
  </si>
  <si>
    <t>SVILUPPO SOSTENIBILE E TUTELA DEL TERRITORIO E DELL'AMBIENTE</t>
  </si>
  <si>
    <t>TRASPORTI E DIRITTO ALLA MOBILITÀ</t>
  </si>
  <si>
    <t>DIRITTI SOCIALI, POLITICHE SOCIALI E FAMIGLIA</t>
  </si>
  <si>
    <t>SVILUPPO ECONOMICO E COMPETITIVITÀ</t>
  </si>
  <si>
    <t>POLITICHE PER IL LAVORO E LA FORMAZIONE PROFESSIONALE</t>
  </si>
  <si>
    <t>AGRICOLTURA, POLITICHE AGROALIMENTARI E PESCA</t>
  </si>
  <si>
    <t>RELAZIONI INTERNAZIONALI</t>
  </si>
  <si>
    <t>Organi istituzionali</t>
  </si>
  <si>
    <t>Segreteria  Generale</t>
  </si>
  <si>
    <t>Gestione economica, finanziaria, programmazione e provveditorato</t>
  </si>
  <si>
    <t>Gestione delle entrate tributarie e servizi fiscali</t>
  </si>
  <si>
    <t>Gestione dei beni demaniali e patrimoniali</t>
  </si>
  <si>
    <t>Ufficio tecnico</t>
  </si>
  <si>
    <t>Elezioni e consultazioni popolari - Anagrafe e stato civile</t>
  </si>
  <si>
    <t>Statistica e sistemi informativi</t>
  </si>
  <si>
    <t>Altri servizi generali</t>
  </si>
  <si>
    <t>Polizia locale e amministrativa</t>
  </si>
  <si>
    <t>Sistema integrato di sicurezza urbana</t>
  </si>
  <si>
    <t>Istruzione prescolastica</t>
  </si>
  <si>
    <t>Altri ordini di istruzione non universitaria</t>
  </si>
  <si>
    <t>Istruzione universitaria</t>
  </si>
  <si>
    <t>Servizi ausiliari all’istruzione</t>
  </si>
  <si>
    <t>Valorizzazione dei beni di interesse storico</t>
  </si>
  <si>
    <t>Attività culturali e interventi diversi nel settore culturale</t>
  </si>
  <si>
    <t>Sport e tempo libero</t>
  </si>
  <si>
    <t>Giovani</t>
  </si>
  <si>
    <t>Urbanistica e assetto del territorio</t>
  </si>
  <si>
    <t>Edilizia residenziale pubblica e locale e piani di edilizia economico-popolare</t>
  </si>
  <si>
    <t>Difesa del suolo</t>
  </si>
  <si>
    <t>Tutela, valorizzazione e recupero ambientale</t>
  </si>
  <si>
    <t>Rifiuti</t>
  </si>
  <si>
    <t>Servizio idrico integrato</t>
  </si>
  <si>
    <t>Sviluppo sostenibile territorio montano piccoli Comuni</t>
  </si>
  <si>
    <t>Qualità dell'aria e riduzione dell'inquinamento</t>
  </si>
  <si>
    <t>Trasporto pubblico locale</t>
  </si>
  <si>
    <t>Viabilità e infrastrutture stradali</t>
  </si>
  <si>
    <t>Interventi per l'infanzia e i minori e per asili nido</t>
  </si>
  <si>
    <t>Interventi per la disabilità</t>
  </si>
  <si>
    <t>Interventi per gli anziani</t>
  </si>
  <si>
    <t>Interventi per soggetti a rischio di esclusione sociale</t>
  </si>
  <si>
    <t>Interventi per il diritto alla casa</t>
  </si>
  <si>
    <t>Programmazione e governo della rete dei servizi sociosanitari e sociali</t>
  </si>
  <si>
    <t>Cooperazione e associazionismo</t>
  </si>
  <si>
    <t>Servizio necroscopico e cimiteriale</t>
  </si>
  <si>
    <t>Commercio - reti distributive - tutela dei consumatori</t>
  </si>
  <si>
    <t>Reti e altri servizi di pubblica utilità</t>
  </si>
  <si>
    <t>Servizi per lo sviluppo del mercato del lavoro</t>
  </si>
  <si>
    <t>Sviluppo del settore agricolo e del sistema agroalimentare</t>
  </si>
  <si>
    <t>Relazioni internazionali e Cooperazione allo sviluppo</t>
  </si>
  <si>
    <t>Programma</t>
  </si>
  <si>
    <t>Missione</t>
  </si>
  <si>
    <t>Descrizione programma</t>
  </si>
  <si>
    <t>Spesa programma/abitanti al 31/12</t>
  </si>
  <si>
    <t>Spesa per abitante</t>
  </si>
  <si>
    <t>Formula</t>
  </si>
  <si>
    <t>Capacità di riscossione</t>
  </si>
  <si>
    <t>% copertura costi di gestione del patrimonio comunale</t>
  </si>
  <si>
    <t>Proventi totali derivanti dall'utilizzo del patrimonio/Spesa programma</t>
  </si>
  <si>
    <t xml:space="preserve">Oneri urbanizzazione accertati </t>
  </si>
  <si>
    <t>n. pratiche gestite</t>
  </si>
  <si>
    <t>Spesa media per atto</t>
  </si>
  <si>
    <t>Spesa del Programma/ somma di C.I., variazioni anagrafiche, …</t>
  </si>
  <si>
    <t>Spesa del Programma/ n. postazioni hardware</t>
  </si>
  <si>
    <t>Spesa media per postazione</t>
  </si>
  <si>
    <t>Spesa complessiva del contenzioso</t>
  </si>
  <si>
    <t>Importo capitoli contenziosi</t>
  </si>
  <si>
    <t>n. sanzioni</t>
  </si>
  <si>
    <t>n. sanzioni emesse</t>
  </si>
  <si>
    <t>n. ore servizio esterno/ore complessive di servizio anno</t>
  </si>
  <si>
    <t>Presidio del territorio</t>
  </si>
  <si>
    <t>n. indagini di p.g.</t>
  </si>
  <si>
    <t>n. indagini di polizia giudiziaria</t>
  </si>
  <si>
    <t>Spesa media per utente</t>
  </si>
  <si>
    <t>Spesa del programma/utenti</t>
  </si>
  <si>
    <t>Spesa media per alunno</t>
  </si>
  <si>
    <t>Spesa del programma/n. totale alunni (primaria + secondaria)</t>
  </si>
  <si>
    <t>Spesa media per pasto</t>
  </si>
  <si>
    <t>Spesa della refezione/n. pasti erogati</t>
  </si>
  <si>
    <t>Spesa media per alunno trasportato</t>
  </si>
  <si>
    <t>Spesa trasporto scolastico/n. alunni iscritti al servizio</t>
  </si>
  <si>
    <t xml:space="preserve"> Spesa media mq verde pubblico </t>
  </si>
  <si>
    <t>Importo spesa per verde pubblico/mq verde</t>
  </si>
  <si>
    <t xml:space="preserve"> % raccolta differenziata</t>
  </si>
  <si>
    <t>Q.li raccolta differenziata/quintali totali raccolta rifiuti</t>
  </si>
  <si>
    <t>Spesa media a punto luce</t>
  </si>
  <si>
    <t>Spesa per illuminazione/n. punti di luce totali</t>
  </si>
  <si>
    <t>Spesa per gestione strade/Km strade (escluse strade bianche)</t>
  </si>
  <si>
    <t>Spesa media per gestione strade a KM</t>
  </si>
  <si>
    <t>Spesa media per disabile</t>
  </si>
  <si>
    <t>Spesa media per anziani</t>
  </si>
  <si>
    <t>Spesa per interventi disabili/n. disabili in carico</t>
  </si>
  <si>
    <t>Spesa per interventi anziani/n. anziani in carico</t>
  </si>
  <si>
    <t>Spesa del programma/n. utenti</t>
  </si>
  <si>
    <t>Tasso di copertura</t>
  </si>
  <si>
    <t>Proventi totali cimitero/spesa del programma</t>
  </si>
  <si>
    <t>Utile d'esercizio della farmacia</t>
  </si>
  <si>
    <t>Utile d'esercizio</t>
  </si>
  <si>
    <t>VALORE RAGGIUNTO ANNO CORRENTE</t>
  </si>
  <si>
    <t>Indicatori</t>
  </si>
  <si>
    <t>Spesa per alloggio</t>
  </si>
  <si>
    <t>Spesa del programma/n.alloggi ERP</t>
  </si>
  <si>
    <t>Valore medio contributo</t>
  </si>
  <si>
    <t>Spesa del programma/n.contributi</t>
  </si>
  <si>
    <t xml:space="preserve">ANNO </t>
  </si>
  <si>
    <t>CARATTERISTICHE DELL'ENTE</t>
  </si>
  <si>
    <t>Popolazione</t>
  </si>
  <si>
    <t>Descrizione</t>
  </si>
  <si>
    <t>Popolazione residente al 31/12</t>
  </si>
  <si>
    <t>di cui popolazione straniera</t>
  </si>
  <si>
    <t>nati nell'anno</t>
  </si>
  <si>
    <t>deceduti nell'anno</t>
  </si>
  <si>
    <t>immigrati</t>
  </si>
  <si>
    <t>emigrati</t>
  </si>
  <si>
    <t>Popolazione per fasce d'età ISTAT</t>
  </si>
  <si>
    <t>Popolazione in età prescolare</t>
  </si>
  <si>
    <t>0-6 anni</t>
  </si>
  <si>
    <t>Popolazione in età scuola dell'obbligo</t>
  </si>
  <si>
    <t>7-14 anni</t>
  </si>
  <si>
    <t>Popolazione in forza lavoro</t>
  </si>
  <si>
    <t>15-29 anni</t>
  </si>
  <si>
    <t>Popolazione in età adulta</t>
  </si>
  <si>
    <t>30-65 anni</t>
  </si>
  <si>
    <t>Popolazione in età senile</t>
  </si>
  <si>
    <t>oltre 65 anni</t>
  </si>
  <si>
    <t>Popolazione per fasce d'età Stakeholders</t>
  </si>
  <si>
    <t>Prima infanzia</t>
  </si>
  <si>
    <t>0-3 anni</t>
  </si>
  <si>
    <t>Utenza scolastica</t>
  </si>
  <si>
    <t>4-13 anni</t>
  </si>
  <si>
    <t>Minori</t>
  </si>
  <si>
    <t>0-18 anni</t>
  </si>
  <si>
    <t>15-25 anni</t>
  </si>
  <si>
    <t>Popolazione massima insediabile (da strumento urbanistico vigente)</t>
  </si>
  <si>
    <t>Territorio</t>
  </si>
  <si>
    <t>Superficie in Kmq</t>
  </si>
  <si>
    <t>Frazioni</t>
  </si>
  <si>
    <t>Risorse idriche</t>
  </si>
  <si>
    <t>Laghi</t>
  </si>
  <si>
    <t>Fiumi</t>
  </si>
  <si>
    <t>Viabilità</t>
  </si>
  <si>
    <t>Strade</t>
  </si>
  <si>
    <t>Statali</t>
  </si>
  <si>
    <t>Km</t>
  </si>
  <si>
    <t>Provinciali</t>
  </si>
  <si>
    <t>Comunali</t>
  </si>
  <si>
    <t>Vicinali</t>
  </si>
  <si>
    <t>Autostrade</t>
  </si>
  <si>
    <t>Tot. Km strade</t>
  </si>
  <si>
    <t>STRUTTURA - DATI ECONOMICO PATRIMONIALI</t>
  </si>
  <si>
    <t>Titoli</t>
  </si>
  <si>
    <t>Accertato</t>
  </si>
  <si>
    <t>Incassato</t>
  </si>
  <si>
    <t>Avanzo applicato</t>
  </si>
  <si>
    <t>FONDO PLURIENNALE VINCOLATO</t>
  </si>
  <si>
    <t xml:space="preserve">1 - Entrate di natura tributaria, contributiva e perequativa </t>
  </si>
  <si>
    <t>2 - Trasferimenti correnti</t>
  </si>
  <si>
    <t>3 - Extratributarie</t>
  </si>
  <si>
    <t>4 - Entrate in conto capitale</t>
  </si>
  <si>
    <t>6 - Accensione di prestiti</t>
  </si>
  <si>
    <t>9 - Entrate per servizi conto terzi e partite di giro</t>
  </si>
  <si>
    <t>Impegnato</t>
  </si>
  <si>
    <t>Pagato</t>
  </si>
  <si>
    <t>1 - Spesa corrente</t>
  </si>
  <si>
    <t>2 - Spese c/capitale</t>
  </si>
  <si>
    <t>3 - Spese per incemento attività finanziarie (dal 2016)</t>
  </si>
  <si>
    <t>4 - Rimborso di prestiti</t>
  </si>
  <si>
    <t>5 - Chiusura anticipazioni (dal 2016)</t>
  </si>
  <si>
    <t>7 - Spese per servizi conto terzi e partite di giro</t>
  </si>
  <si>
    <t>Totale  spesa</t>
  </si>
  <si>
    <t>Titolo</t>
  </si>
  <si>
    <t>ENTRATE</t>
  </si>
  <si>
    <t>residui attivi</t>
  </si>
  <si>
    <t>riscossione</t>
  </si>
  <si>
    <t xml:space="preserve">Entrate di natura tributaria, contributiva e perequativa </t>
  </si>
  <si>
    <t>Trasferimenti correnti</t>
  </si>
  <si>
    <t>Extratributarie</t>
  </si>
  <si>
    <t>Entrate in conto capitale</t>
  </si>
  <si>
    <t>Accensioni di prestiti</t>
  </si>
  <si>
    <t>Servizi conto terzi</t>
  </si>
  <si>
    <t>Totale  residui su entrate</t>
  </si>
  <si>
    <t>SPESE</t>
  </si>
  <si>
    <t>residui passivi</t>
  </si>
  <si>
    <t>pagamenti</t>
  </si>
  <si>
    <t>Spesa corrente</t>
  </si>
  <si>
    <t>Spese c/capitale</t>
  </si>
  <si>
    <t>Spese per incemento attività finanziarie (D.Lgs. 118/2011)</t>
  </si>
  <si>
    <t>Rimborso di prestiti</t>
  </si>
  <si>
    <t>Chiusura anticipazioni (D.Lgs. 118/2011)</t>
  </si>
  <si>
    <t>Totale  residui su spese</t>
  </si>
  <si>
    <t>Trasferimenti dallo Stato 
(Entrata Tit. 2, Tipologia 1, Categoria 101)</t>
  </si>
  <si>
    <t>Interessi passivi 
(Spesa Tit. 1, Macroaggregato 107)</t>
  </si>
  <si>
    <t>Spesa del personale 
(Spesa Tit. 1, Macroaggregato 101)</t>
  </si>
  <si>
    <t>Quota capitale mutui 
(Spesa Tit. 4, Macroaggregato 403)</t>
  </si>
  <si>
    <t>Anticipazioni di cassa</t>
  </si>
  <si>
    <t>Grado di autonomia finanziaria</t>
  </si>
  <si>
    <t>1. Autonomia finanziaria</t>
  </si>
  <si>
    <t>Entrate tributarie+ extratributarie</t>
  </si>
  <si>
    <t>Entrate correnti</t>
  </si>
  <si>
    <t>2.Autonomia impositiva</t>
  </si>
  <si>
    <t>Entrate tributarie</t>
  </si>
  <si>
    <t>3.Dipendenza erariale</t>
  </si>
  <si>
    <t>Trasferimenti correnti statali</t>
  </si>
  <si>
    <t>Grado di rigidità del Bilancio</t>
  </si>
  <si>
    <t>1. Rigidità strutturale</t>
  </si>
  <si>
    <t>Spesa personale+rimborso mutui(cap+int)</t>
  </si>
  <si>
    <t>2. Rigidità per costo personale</t>
  </si>
  <si>
    <t>Spesa complessiva personale</t>
  </si>
  <si>
    <t>3. Rigidità per indebitamento</t>
  </si>
  <si>
    <t>Rimborso mutui (cap+int)</t>
  </si>
  <si>
    <t>Pressione fiscale ed erariale pro-capite</t>
  </si>
  <si>
    <t>1. Pressione entrate proprie pro-capite</t>
  </si>
  <si>
    <t>Numero abitanti</t>
  </si>
  <si>
    <t>2. Pressione tributaria pro-capite</t>
  </si>
  <si>
    <t>3. Indebitamento locale pro-capite</t>
  </si>
  <si>
    <t>Rimborso mutui(cap+int)</t>
  </si>
  <si>
    <t>4. Trasferimenti erariali pro-capite</t>
  </si>
  <si>
    <t>Capacità gestionale</t>
  </si>
  <si>
    <t>1. Incidenza residui attivi</t>
  </si>
  <si>
    <t xml:space="preserve">Residui attivi </t>
  </si>
  <si>
    <t>Totale accertamenti</t>
  </si>
  <si>
    <t>2. Incidenza residui passivi</t>
  </si>
  <si>
    <t>Residui passivi</t>
  </si>
  <si>
    <t>Totale impegni</t>
  </si>
  <si>
    <t>3. Velocità di riscossione entrate proprie</t>
  </si>
  <si>
    <t>Riscossioni titoli 1 + 3</t>
  </si>
  <si>
    <t>Accertamenti titoli 1 + 3</t>
  </si>
  <si>
    <t>4. Velocità di pagamenti spese correnti</t>
  </si>
  <si>
    <t>Pagamenti titolo 1</t>
  </si>
  <si>
    <t>Impegni titolo 1</t>
  </si>
  <si>
    <t>STRUTTURA - ORGANIZZAZIONE</t>
  </si>
  <si>
    <t>Personale in servizio</t>
  </si>
  <si>
    <t>Dirigenti (Segretario comunale)</t>
  </si>
  <si>
    <t>Posizioni Organizzative</t>
  </si>
  <si>
    <t>Dipendenti</t>
  </si>
  <si>
    <t>Totale Personale in servizio</t>
  </si>
  <si>
    <t>Età media del personale</t>
  </si>
  <si>
    <t>Totale Età Media</t>
  </si>
  <si>
    <t>Indici di assenza</t>
  </si>
  <si>
    <t>Malattia + Ferie + Altro</t>
  </si>
  <si>
    <t>Malattia + Altro</t>
  </si>
  <si>
    <t>Indici per la spesa del Personale</t>
  </si>
  <si>
    <t xml:space="preserve">Spesa complessiva per il personale </t>
  </si>
  <si>
    <t>Spesa per la formazione (stanziato)</t>
  </si>
  <si>
    <t>Spesa per la formazione (impegnato)</t>
  </si>
  <si>
    <t>SPESA PER IL PERSONALE</t>
  </si>
  <si>
    <t>1. Spesa personale su spesa corrente</t>
  </si>
  <si>
    <t>Spese Correnti</t>
  </si>
  <si>
    <t>2. Spesa media del personale</t>
  </si>
  <si>
    <t>Totale personale in servizio</t>
  </si>
  <si>
    <t>3. Spesa personale pro-capite</t>
  </si>
  <si>
    <t>4. Rapporto dipendenti su popolazione</t>
  </si>
  <si>
    <t>5. Rapporto dirigenti su dipendenti</t>
  </si>
  <si>
    <t>Numero dirigenti</t>
  </si>
  <si>
    <t>6. Rapporto P.O. su dipendenti</t>
  </si>
  <si>
    <t>Numero Posizioni Organizzative</t>
  </si>
  <si>
    <t>7. Capacità di spesa su formazione</t>
  </si>
  <si>
    <t>Spesa per formazione impegnata</t>
  </si>
  <si>
    <t>Spesa per formazione stanziata</t>
  </si>
  <si>
    <t>8. Spesa media formazione</t>
  </si>
  <si>
    <t>Spesa per formazione</t>
  </si>
  <si>
    <t>9. Spesa formazione su spesa personale</t>
  </si>
  <si>
    <t>N.</t>
  </si>
  <si>
    <t xml:space="preserve">AREA ORGANIZZATIVA    </t>
  </si>
  <si>
    <t xml:space="preserve">Descrizione PROGRAMMI/PROCESSI </t>
  </si>
  <si>
    <t>MISSIONE</t>
  </si>
  <si>
    <t>Centro di Responsabilità:</t>
  </si>
  <si>
    <t>TEMPI :</t>
  </si>
  <si>
    <t>Altri Centri di Responsabilità coinvolti:</t>
  </si>
  <si>
    <t>X</t>
  </si>
  <si>
    <t>Titolo Obiettivo gestionale PEG/PERFORMANCE</t>
  </si>
  <si>
    <t>Descrizione obiettivo</t>
  </si>
  <si>
    <t>Descrizione delle fasi di attuazione:</t>
  </si>
  <si>
    <t>INDICATORI DI RISULTATO</t>
  </si>
  <si>
    <t>Indicatori di Efficacia Quantitativa</t>
  </si>
  <si>
    <t>Scostamento</t>
  </si>
  <si>
    <t>Indicatori Temporali</t>
  </si>
  <si>
    <t>Indicatori di Efficienza</t>
  </si>
  <si>
    <t>Indici di Efficacia Qualitativa</t>
  </si>
  <si>
    <t>CRONOPROGRAMMA</t>
  </si>
  <si>
    <t>FASI E TEMPI</t>
  </si>
  <si>
    <t>Gennaio</t>
  </si>
  <si>
    <t>Febbraio</t>
  </si>
  <si>
    <t>Marzo</t>
  </si>
  <si>
    <t>Aprile</t>
  </si>
  <si>
    <t>Maggio</t>
  </si>
  <si>
    <t>Giugno</t>
  </si>
  <si>
    <t>Luglio</t>
  </si>
  <si>
    <t>Agosto</t>
  </si>
  <si>
    <t>Settembre</t>
  </si>
  <si>
    <t>Ottobre</t>
  </si>
  <si>
    <t>Novembre</t>
  </si>
  <si>
    <t>Dicembre</t>
  </si>
  <si>
    <t>PERSONALE COINVOLTO NELL'OBIETTIVO</t>
  </si>
  <si>
    <t>Cat.</t>
  </si>
  <si>
    <t>Cognome e Nome</t>
  </si>
  <si>
    <t>% tempo dedicato</t>
  </si>
  <si>
    <t>COSTO DELLE RISORSE INTERNE</t>
  </si>
  <si>
    <t>RISORSE AGGIUNTIVE UTILIZZATE</t>
  </si>
  <si>
    <t>Tipologia</t>
  </si>
  <si>
    <t>Costo</t>
  </si>
  <si>
    <t>COSTO COMPLESSIVO DELL'OBIETTIVO</t>
  </si>
  <si>
    <t>DES</t>
  </si>
  <si>
    <t>TYP</t>
  </si>
  <si>
    <t>ATT</t>
  </si>
  <si>
    <t>VA</t>
  </si>
  <si>
    <t>ADD</t>
  </si>
  <si>
    <t>Attuazione del Piano Triennale di Prevenzione della Corruzione</t>
  </si>
  <si>
    <t>Approvazione in Giunta del PTPC relativo all'anno corrente</t>
  </si>
  <si>
    <t>Redazione report monitoraggio da parte dei Responsabili di Servizio</t>
  </si>
  <si>
    <t>Pubblicazione sul sito istituzionale dell'Ente dell'Attestazione del livello di Trasparenza rilasciata dall'OV</t>
  </si>
  <si>
    <t>Redazione relazione sulla stato di attuazione delle misure previste dal PTPC anno corrente da parte del RPC</t>
  </si>
  <si>
    <t>Attuazione delle misure previste dal PTPC anno corrente</t>
  </si>
  <si>
    <t>n. Aree Generali di rischio sulle quali è stata realizzata la mappatura dei processi</t>
  </si>
  <si>
    <t>n. report Controllo successivo degli atti</t>
  </si>
  <si>
    <t>da Regolamento</t>
  </si>
  <si>
    <t>n. dipendenti coinvolti in attività formative in materia di prevenzione della corruzione</t>
  </si>
  <si>
    <t>-</t>
  </si>
  <si>
    <t>n. attestazioni dell'avvenuta verifica dell'insussistenza di situazioni, anche potenziali, di conflitto di interesse per i Consulenti e Collaboratori pubblicate in Amministrazione Trasparente</t>
  </si>
  <si>
    <r>
      <t>n.</t>
    </r>
    <r>
      <rPr>
        <sz val="8"/>
        <color indexed="10"/>
        <rFont val="Tahoma"/>
        <family val="2"/>
      </rPr>
      <t xml:space="preserve"> </t>
    </r>
    <r>
      <rPr>
        <sz val="8"/>
        <rFont val="Tahoma"/>
        <family val="2"/>
      </rPr>
      <t>violazioni del Codice di Comportamento</t>
    </r>
  </si>
  <si>
    <t>Valutazione media da report Controlli Interni</t>
  </si>
  <si>
    <t>x</t>
  </si>
  <si>
    <t>NUMERATORE</t>
  </si>
  <si>
    <t>DENOMINATORE</t>
  </si>
  <si>
    <t>TUTELA DELLA SALUTE</t>
  </si>
  <si>
    <t>Ulteriori spese in materia sanitaria</t>
  </si>
  <si>
    <t>Sostegno all'occupazione</t>
  </si>
  <si>
    <t>FONDI E ACCANTONAMENTI</t>
  </si>
  <si>
    <t>DEBITO PUBBLICO</t>
  </si>
  <si>
    <t>Quota interessi ammortamento mutui e prestiti obbligazionari</t>
  </si>
  <si>
    <t>Quota capitale ammortamento mutui e prestiti obbligazionari</t>
  </si>
  <si>
    <t>Fondo di riserva</t>
  </si>
  <si>
    <t>Fondo crediti di dubbia esigibilità</t>
  </si>
  <si>
    <t>Altri fondi</t>
  </si>
  <si>
    <t>1,2,3</t>
  </si>
  <si>
    <t>Fondo di riserva, FCDE, altri fondi</t>
  </si>
  <si>
    <t>Aree protette, parchi naturali, protezione naturalistica e forestazione</t>
  </si>
  <si>
    <t>Interventi per le famiglie</t>
  </si>
  <si>
    <r>
      <t>Soccorso civile</t>
    </r>
    <r>
      <rPr>
        <sz val="11"/>
        <color indexed="8"/>
        <rFont val="Calibri"/>
        <family val="2"/>
      </rPr>
      <t xml:space="preserve"> </t>
    </r>
  </si>
  <si>
    <t>Sistema di protezione civile</t>
  </si>
  <si>
    <t>Obiettivo gestionale n° 1</t>
  </si>
  <si>
    <t>Approvazione protocollo di legalità</t>
  </si>
  <si>
    <t>Indirizzo Strategico DUP : n. X</t>
  </si>
  <si>
    <t>Obj Operativo DUP:  n. X</t>
  </si>
  <si>
    <t>Missione 1 : Servizi istituzionali, generali e di gestione</t>
  </si>
  <si>
    <t>Programma 2 : Segreteria Generale</t>
  </si>
  <si>
    <t xml:space="preserve">Missione  : </t>
  </si>
  <si>
    <t>Programma: Polizia Locale e amm.va</t>
  </si>
  <si>
    <t>Il presente obiettivo gestionale, derivante dal Piano Triennale di Prevenzione della Corruzione (PTPC) approvato dall'Ente, individua e misura le attività di prevenzione idonee a ridurre la probabilità che si verifichi il rischio di corruzione nell'Ente, ed è parallelamene finalizzato alla rilevazione e al report dei dati necessari al soddisfacimento degli obblighi previsti dalla normativa in materia.
L'obiettivo è inserito nel Piano della Performance anche al fine di evidenziare il collegamento del documento di programmazione con il PTPC, così come richiamato da ANAC con la Determina n. 12 del 28/10/2015 e ribadito con la Delibera n. 831 del 3 Agosto 2016: la lotta alla corruzione rappresenta, infatti,  un obiettivo strategico dell’albero della Performance che l’Ente locale attua con piani di azione operativi. 
Gli adempimenti, i compiti e le responsabilità del Responsabile per la Prevenzione della Corruzione (RPC) e dei suoi collaboratori sono parte integrante del ciclo della performance.</t>
  </si>
  <si>
    <t>Approvazione in Giunta del PTPCT relativo all'anno corrente</t>
  </si>
  <si>
    <t>Redazione relazione sulla stato di attuazione delle misure previste dal PTPCT da parte del RPC</t>
  </si>
  <si>
    <t>Predisposizione aggiornamento annuale del PTPCT da parte del RPC</t>
  </si>
  <si>
    <t>Predisposizione aggiornamento annuale del PTPCT da parte del RPCT</t>
  </si>
  <si>
    <t>Monitoraggio sull'attuazione delle misure previste dal PTPCT anno corrente</t>
  </si>
  <si>
    <t>n. segnalazioni di illeciti ai sensi del PTPCT (whistleblowing)</t>
  </si>
  <si>
    <t xml:space="preserve">SCOSTAMENTO </t>
  </si>
  <si>
    <t>Spesa del nido/ n. iscritti nido</t>
  </si>
  <si>
    <t>Totale entrate accertate</t>
  </si>
  <si>
    <t>Totale entrate</t>
  </si>
  <si>
    <t>SEGRETARIO E TUTTE LE PO</t>
  </si>
  <si>
    <t>Segretario Comunale</t>
  </si>
  <si>
    <t>Tutti</t>
  </si>
  <si>
    <t>Previsione</t>
  </si>
  <si>
    <t>Previsione assestata</t>
  </si>
  <si>
    <t xml:space="preserve">Indici per analisi finanziaria </t>
  </si>
  <si>
    <t xml:space="preserve">INDICATORI DI RISULTATO </t>
  </si>
  <si>
    <t>n. ab. 2021</t>
  </si>
  <si>
    <t>Pubblicazione del PTPCT 31.01.2020 sul sito istituzionale dell'Ente</t>
  </si>
  <si>
    <t>Obj Operativo DUP n. 01080201</t>
  </si>
  <si>
    <t>Indirizzo Strategico DUP n. 8 - Missione 1</t>
  </si>
  <si>
    <t>Settore economico amministrativo e Settore Affari generali</t>
  </si>
  <si>
    <t>Settore economico amministrativo</t>
  </si>
  <si>
    <t>Settore tecnico</t>
  </si>
  <si>
    <t>Settore Affari generali</t>
  </si>
  <si>
    <t>Settore polizia locale</t>
  </si>
  <si>
    <t>Settore Affari generali - Settore tecnico</t>
  </si>
  <si>
    <t>n. ab. 2020 (preventivo)</t>
  </si>
  <si>
    <t>n. ab. 2020 (consuntivo)</t>
  </si>
  <si>
    <t>n. ab. 2022</t>
  </si>
  <si>
    <t>ATTESO 2020</t>
  </si>
  <si>
    <t>RAGGIUNTO 2020</t>
  </si>
  <si>
    <t>VALORE ATTESO ANNO CORRENTE</t>
  </si>
  <si>
    <t>Riscosso/accertato entrate proprie</t>
  </si>
  <si>
    <t>NP</t>
  </si>
  <si>
    <t>Oneri urbanizzazione accertati</t>
  </si>
  <si>
    <t xml:space="preserve"> (DIA, SCIA, CILA, permessi di costruire,atti suap aut. paessaggistiche)</t>
  </si>
  <si>
    <t>Spesa media per minore</t>
  </si>
  <si>
    <t>Spesa per interventi minori/n. minori in carico</t>
  </si>
  <si>
    <r>
      <t xml:space="preserve"> Gestione delle Spese </t>
    </r>
    <r>
      <rPr>
        <b/>
        <i/>
        <sz val="8"/>
        <rFont val="Tahoma"/>
        <family val="2"/>
      </rPr>
      <t>(Per per gli anni  2019 e 2020 i dati relativi a "pagato"  verranno aggiornati a consuntivo)</t>
    </r>
    <r>
      <rPr>
        <b/>
        <i/>
        <sz val="10"/>
        <rFont val="Tahoma"/>
        <family val="2"/>
      </rPr>
      <t xml:space="preserve"> </t>
    </r>
  </si>
  <si>
    <r>
      <t xml:space="preserve">Gestione delle Entrate  </t>
    </r>
    <r>
      <rPr>
        <b/>
        <i/>
        <sz val="8"/>
        <rFont val="Tahoma"/>
        <family val="2"/>
      </rPr>
      <t>(per gli anni  2019 e 2020  i dati relativi a "incassato"  verranno aggiornati a consuntivo)</t>
    </r>
  </si>
  <si>
    <r>
      <t xml:space="preserve">Gestione residui </t>
    </r>
    <r>
      <rPr>
        <b/>
        <i/>
        <sz val="8"/>
        <rFont val="Tahoma"/>
        <family val="2"/>
      </rPr>
      <t>(Per per gli anni  2019 e 2020 i dati relativi a "residui attivi"- "riscossione" - "residui passivi" - "pagamenti" verranno aggiornati a consuntivo)</t>
    </r>
    <r>
      <rPr>
        <b/>
        <sz val="10"/>
        <rFont val="Tahoma"/>
        <family val="2"/>
      </rPr>
      <t xml:space="preserve"> </t>
    </r>
  </si>
  <si>
    <t>5 - Entrate per riduzione attività finanziarie</t>
  </si>
  <si>
    <t>2020: 6 dip. a tempo pieno + 1 p.time</t>
  </si>
  <si>
    <t>2019: idem</t>
  </si>
  <si>
    <t>Mantenimento standard qualitativi e temporali del rilascio atti finali SUAP e permessi di costruire</t>
  </si>
  <si>
    <t>Indirizzo Strategico DUP:</t>
  </si>
  <si>
    <t>Obiettivo di mantenimento</t>
  </si>
  <si>
    <t>MISSIONE 1 - Servizi istituzionali, generali e di gestione</t>
  </si>
  <si>
    <t>Obj Operativo DUP:</t>
  </si>
  <si>
    <t>Programma: 6 - Ufficio Tecnico</t>
  </si>
  <si>
    <t>Servizio Tecnico</t>
  </si>
  <si>
    <t xml:space="preserve"> </t>
  </si>
  <si>
    <t>L'obiettivo si propone di mantenere un elevato standard qualitativo e temporale nei procedimenti finalizzati al rilascio di atti dell'Ufficio SUAP (limitatamente a Impianti produttivi, commerciali, AUA...) e ufficio Tecnico concernenti il provvedimento unico finale e permesso di costruire. Tale obiettivo sarà il risultato della diminuzione dei tempi di attesa per le richieste di integrazioni e per il rilascio finale. Il raggiungimento dell'obiettivo è chiaramente correlato ai pareri degli Enti estrni coinvolti per quanto concerne il SUAP.</t>
  </si>
  <si>
    <t xml:space="preserve">mantenere in continuo aggiornamento il database per quanto riguarda la modulistica </t>
  </si>
  <si>
    <t>ridurre i tempi di istruttoria</t>
  </si>
  <si>
    <t>semplificare l'iter burocratico dei richiedenti con il miglioramento del portale front office</t>
  </si>
  <si>
    <t>n° pratiche trattate (edilizia + Impianti produttivi, commerciali, AUA)</t>
  </si>
  <si>
    <t>n° giorni per rilascio provvedimento finale (dalla data di completamento istruttoria)</t>
  </si>
  <si>
    <t>Reclami pervenuti</t>
  </si>
  <si>
    <t>% di partecipazione</t>
  </si>
  <si>
    <t>n° ore dedicate</t>
  </si>
  <si>
    <t>Costo della risorsa</t>
  </si>
  <si>
    <t>D</t>
  </si>
  <si>
    <t>Patteri Nanni</t>
  </si>
  <si>
    <t>residui attivi presunti</t>
  </si>
  <si>
    <t>residui passivi presunti</t>
  </si>
  <si>
    <t>C</t>
  </si>
  <si>
    <t>Andrea Cillo</t>
  </si>
  <si>
    <t>Obiettivo gestionale n° 2</t>
  </si>
  <si>
    <t>INTRODUZIONE E ATTIVAZIONE SISTEMA PAGO.PA</t>
  </si>
  <si>
    <t>Attivazione del sistema PagoPA attraverso il portale PiemontePay</t>
  </si>
  <si>
    <t>Programma: 4 - gestione entrate tributarie e servizi fiscali</t>
  </si>
  <si>
    <t>Servizio Finanziario</t>
  </si>
  <si>
    <t>Servizio Amministrativo e Servizio Tecnico</t>
  </si>
  <si>
    <t>Attivazione del sistema PagoPA attraverso il portale PiemontePay della Regione</t>
  </si>
  <si>
    <t>Attivazione servizi di pagamento per i cittadini e registrazione degli incassi</t>
  </si>
  <si>
    <t>Adeguata informazione ai cittadini attraverso il sito internet istituzionale</t>
  </si>
  <si>
    <t>N° tipologie di entrate gestite</t>
  </si>
  <si>
    <t>N° operazioni effettuate tramite il portale</t>
  </si>
  <si>
    <t>N° operazioni registrate in contabilità</t>
  </si>
  <si>
    <t>D4</t>
  </si>
  <si>
    <t>Alessandro Odorico - Resp. Serv. Finanz.</t>
  </si>
  <si>
    <t>Alessandra Botto - Resp. Serv. Amministrativi</t>
  </si>
  <si>
    <t>Nanni Patteri - Resp. Serv. Tecnico</t>
  </si>
  <si>
    <t>C5</t>
  </si>
  <si>
    <t>Cinzia Geremia - Istruttore uff. tributi</t>
  </si>
  <si>
    <t>Cristina Brondani - Istruttore Segreteria</t>
  </si>
  <si>
    <t>B5</t>
  </si>
  <si>
    <t>Screnci Rita - Operatore serv. Amministrativi</t>
  </si>
  <si>
    <t>B6</t>
  </si>
  <si>
    <t>Simonetti Paola - Operat. servizi demogr-cimiteriali</t>
  </si>
  <si>
    <t>C3</t>
  </si>
  <si>
    <t>Andrea Cillo - Agente Polizia Locale</t>
  </si>
  <si>
    <t>Soggetto esterno</t>
  </si>
  <si>
    <t>Regione Piemonte</t>
  </si>
  <si>
    <t>Compartecipazione alle spese di gestione del portale PiemontePAY - Spesa prevista solo per anni 2020 (€ 150) e 2021 (€ 350)</t>
  </si>
  <si>
    <t>Il Comune di Sandigliano all'atto dell'adesione al sistema PagoPA ha nominato il Responsabile / Referente dell'Ente nella figura del Resp.Servizio Finanziario e individuato la Regione Piemonte come intermediario tecnologico. Il presente obiettivo mira a rendere disponibili molteplici canali di pagamento sia fisici che elettronici per agevolare i cittadini nelle operazioni di pagamento nei confronti dell'amministrazione locale. Compatibilmente con le tempistiche della Regione l'obiettivo è di rendere operativi i servizi del portale ed estenderli alle principali entrate del Comune. A questo proposito sono coinvolti anche i Responsabili dei Servizi Amministrativi e Ufficio Tecnico in base alle entrate di propria competenza che transiteranno dal sistema PagoPA. Ultimata la fase 1 nell'anno 2019 attraverso l'attivazione di n°9 entrate comunali, l'obiettivo si propone di rispettare la scadenza di legge (30/06/2020) per l'attivazione delle restanti entrate fatte salve quelle riscosse attraverso il Mod. F24</t>
  </si>
  <si>
    <t>Attivazione delle entrate residuali rispetto a quelle già avviate nel 2019, nel rispetto della scadenza di legge del 30/06/2020</t>
  </si>
  <si>
    <t>Coordinamento rapporti tra società terze (Siscom SpA e Technical Design Srl) con Regione Piemonte per esecuzione test e collaudi</t>
  </si>
  <si>
    <t>Rispetto tempistica fasi di attuazione 1-2-3-4</t>
  </si>
  <si>
    <t>SISCOM SPA - Fornitura interfaccia e formazione per collegamento gestionale Ente al portale dei pagamenti</t>
  </si>
  <si>
    <t>TECHNICAL DESIGN SRL - Fornitura interfaccia e formazione personale per collegamento gestionale Ente al portale dei pagamenti</t>
  </si>
  <si>
    <t>Obiettivo gestionale n°4</t>
  </si>
  <si>
    <t xml:space="preserve">Indirizzo Strategico DUP : </t>
  </si>
  <si>
    <t xml:space="preserve">Obj Operativo DUP: </t>
  </si>
  <si>
    <t>Importazione variazioni e aggiornamento mensile della Banca dati</t>
  </si>
  <si>
    <t>Riduzione di omessi/parziali versamenti</t>
  </si>
  <si>
    <t>Numero posizioni IMU -TASi</t>
  </si>
  <si>
    <t>Numero Avvisi emessi</t>
  </si>
  <si>
    <t>Numero Variazioni da Agenzia Entrate</t>
  </si>
  <si>
    <t>Aggiornamento mensile della Banca Dati</t>
  </si>
  <si>
    <t>Mantenimento standard qualitativi e temporali di aggiornamento banca dati per la bollettazione IMU_TASI</t>
  </si>
  <si>
    <t>Invio ai contribuenti prospetti di calcolo con dati aggiornati e F24 per il versamento</t>
  </si>
  <si>
    <t>Mantenimento indice di allineamento banca dati Ente e catasto tra 80% e 90%</t>
  </si>
  <si>
    <t>&gt;80%</t>
  </si>
  <si>
    <t>Alessandro Odorico</t>
  </si>
  <si>
    <t>Cinzia Geremia</t>
  </si>
  <si>
    <t xml:space="preserve">L'obiettivo si propone di mantenere un elevato standard qualitativo e temporale nell'aggiornamento della Banca Dati per l'emissione di avvisi di pagamento IMU e TASI per l'anno 2020, anche in considerazione delle recenti modifiche normative alla disciplina dell'imposta. Tale obiettivo porterà ad un aumento dei versamenti spontanei con una più bassa percentuale di errori e permetterà  un immediato confronto dei dati incongruenti per l' allineamento degli stessi. Il raggiungimento dell'obiettivo si ottiene importando mensilmente nell'applicativo gestionale dell'Ente i dati  forniti dall' Agenzia dell'Entrate attraverso il portale SISTER, relativi  alle nuove costruzioni, variazioni terreni, volture e variazioni intestatari.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</si>
</sst>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 #,##0.00;\-&quot;€&quot;\ #,##0.00"/>
    <numFmt numFmtId="41" formatCode="_-* #,##0_-;\-* #,##0_-;_-* &quot;-&quot;_-;_-@_-"/>
    <numFmt numFmtId="44" formatCode="_-&quot;€&quot;\ * #,##0.00_-;\-&quot;€&quot;\ * #,##0.00_-;_-&quot;€&quot;\ * &quot;-&quot;??_-;_-@_-"/>
    <numFmt numFmtId="43" formatCode="_-* #,##0.00_-;\-* #,##0.00_-;_-* &quot;-&quot;??_-;_-@_-"/>
    <numFmt numFmtId="164" formatCode="_-[$€-2]\ * #,##0.00_-;\-[$€-2]\ * #,##0.00_-;_-[$€-2]\ * &quot;-&quot;??_-"/>
    <numFmt numFmtId="165" formatCode="_(&quot;L.&quot;* #,##0.00_);_(&quot;L.&quot;* \(#,##0.00\);_(&quot;L.&quot;* &quot;-&quot;??_);_(@_)"/>
    <numFmt numFmtId="166" formatCode="&quot;€&quot;\ #,##0.00"/>
    <numFmt numFmtId="167" formatCode="#,##0.00_ ;\-#,##0.00\ "/>
    <numFmt numFmtId="168" formatCode="_-* #,##0_-;\-* #,##0_-;_-* &quot;-&quot;??_-;_-@_-"/>
    <numFmt numFmtId="169" formatCode="#,##0_ ;\-#,##0\ "/>
  </numFmts>
  <fonts count="47" x14ac:knownFonts="1">
    <font>
      <sz val="11"/>
      <color theme="1"/>
      <name val="Calibri"/>
      <family val="2"/>
      <scheme val="minor"/>
    </font>
    <font>
      <sz val="11"/>
      <color indexed="8"/>
      <name val="Calibri"/>
      <family val="2"/>
    </font>
    <font>
      <sz val="11"/>
      <color indexed="8"/>
      <name val="Calibri"/>
      <family val="2"/>
    </font>
    <font>
      <sz val="10"/>
      <name val="Arial"/>
      <family val="2"/>
    </font>
    <font>
      <sz val="10"/>
      <name val="Arial"/>
      <family val="2"/>
    </font>
    <font>
      <sz val="10"/>
      <name val="Arial"/>
      <family val="2"/>
    </font>
    <font>
      <sz val="10"/>
      <name val="Tahoma"/>
      <family val="2"/>
    </font>
    <font>
      <b/>
      <sz val="10"/>
      <name val="Tahoma"/>
      <family val="2"/>
    </font>
    <font>
      <b/>
      <sz val="10"/>
      <color indexed="10"/>
      <name val="Tahoma"/>
      <family val="2"/>
    </font>
    <font>
      <sz val="8"/>
      <name val="Tahoma"/>
      <family val="2"/>
    </font>
    <font>
      <sz val="9"/>
      <name val="Tahoma"/>
      <family val="2"/>
    </font>
    <font>
      <b/>
      <sz val="9"/>
      <name val="Tahoma"/>
      <family val="2"/>
    </font>
    <font>
      <sz val="8"/>
      <color indexed="10"/>
      <name val="Tahoma"/>
      <family val="2"/>
    </font>
    <font>
      <sz val="10"/>
      <color indexed="10"/>
      <name val="Tahoma"/>
      <family val="2"/>
    </font>
    <font>
      <b/>
      <sz val="8"/>
      <name val="Tahoma"/>
      <family val="2"/>
    </font>
    <font>
      <sz val="11"/>
      <name val="Tahoma"/>
      <family val="2"/>
    </font>
    <font>
      <b/>
      <sz val="11"/>
      <name val="Tahoma"/>
      <family val="2"/>
    </font>
    <font>
      <u/>
      <sz val="10"/>
      <name val="Tahoma"/>
      <family val="2"/>
    </font>
    <font>
      <sz val="9"/>
      <color indexed="10"/>
      <name val="Tahoma"/>
      <family val="2"/>
    </font>
    <font>
      <b/>
      <sz val="10"/>
      <name val="Arial"/>
      <family val="2"/>
    </font>
    <font>
      <sz val="14"/>
      <name val="Tahoma"/>
      <family val="2"/>
    </font>
    <font>
      <sz val="11"/>
      <color indexed="8"/>
      <name val="Calibri"/>
      <family val="2"/>
    </font>
    <font>
      <b/>
      <i/>
      <sz val="12"/>
      <color indexed="8"/>
      <name val="Calibri"/>
      <family val="2"/>
    </font>
    <font>
      <b/>
      <sz val="10"/>
      <color indexed="9"/>
      <name val="Tahoma"/>
      <family val="2"/>
    </font>
    <font>
      <sz val="8"/>
      <color indexed="8"/>
      <name val="Calibri"/>
      <family val="2"/>
    </font>
    <font>
      <sz val="8"/>
      <name val="Calibri"/>
      <family val="2"/>
    </font>
    <font>
      <sz val="11"/>
      <color indexed="9"/>
      <name val="Calibri"/>
      <family val="2"/>
    </font>
    <font>
      <sz val="9"/>
      <color indexed="81"/>
      <name val="Tahoma"/>
      <family val="2"/>
    </font>
    <font>
      <b/>
      <sz val="9"/>
      <color indexed="81"/>
      <name val="Tahoma"/>
      <family val="2"/>
    </font>
    <font>
      <sz val="11"/>
      <color theme="1"/>
      <name val="Calibri"/>
      <family val="2"/>
      <scheme val="minor"/>
    </font>
    <font>
      <sz val="10"/>
      <color rgb="FFFF0000"/>
      <name val="Tahoma"/>
      <family val="2"/>
    </font>
    <font>
      <b/>
      <sz val="11"/>
      <color theme="1"/>
      <name val="Calibri"/>
      <family val="2"/>
      <scheme val="minor"/>
    </font>
    <font>
      <b/>
      <sz val="10"/>
      <color rgb="FFFF0000"/>
      <name val="Tahoma"/>
      <family val="2"/>
    </font>
    <font>
      <sz val="11"/>
      <color rgb="FFFF0000"/>
      <name val="Calibri"/>
      <family val="2"/>
      <scheme val="minor"/>
    </font>
    <font>
      <b/>
      <i/>
      <sz val="10"/>
      <color indexed="8"/>
      <name val="Calibri"/>
      <family val="2"/>
    </font>
    <font>
      <sz val="10"/>
      <color indexed="8"/>
      <name val="Calibri"/>
      <family val="2"/>
    </font>
    <font>
      <i/>
      <sz val="11"/>
      <color theme="1"/>
      <name val="Calibri"/>
      <family val="2"/>
      <scheme val="minor"/>
    </font>
    <font>
      <sz val="9"/>
      <color indexed="81"/>
      <name val="Tahoma"/>
      <charset val="1"/>
    </font>
    <font>
      <b/>
      <sz val="9"/>
      <color indexed="81"/>
      <name val="Tahoma"/>
      <charset val="1"/>
    </font>
    <font>
      <b/>
      <i/>
      <sz val="8"/>
      <name val="Tahoma"/>
      <family val="2"/>
    </font>
    <font>
      <b/>
      <i/>
      <sz val="10"/>
      <name val="Tahoma"/>
      <family val="2"/>
    </font>
    <font>
      <i/>
      <sz val="8"/>
      <name val="Tahoma"/>
      <family val="2"/>
    </font>
    <font>
      <sz val="10"/>
      <name val="Times New Roman"/>
      <family val="1"/>
    </font>
    <font>
      <sz val="10"/>
      <name val="Arial"/>
    </font>
    <font>
      <sz val="10"/>
      <name val="Times New Roman"/>
    </font>
    <font>
      <sz val="8"/>
      <name val="Arial"/>
      <family val="2"/>
    </font>
    <font>
      <sz val="9"/>
      <name val="Arial"/>
      <family val="2"/>
    </font>
  </fonts>
  <fills count="1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5"/>
        <bgColor indexed="64"/>
      </patternFill>
    </fill>
    <fill>
      <patternFill patternType="solid">
        <fgColor indexed="41"/>
        <bgColor indexed="64"/>
      </patternFill>
    </fill>
    <fill>
      <patternFill patternType="solid">
        <fgColor indexed="29"/>
        <bgColor indexed="64"/>
      </patternFill>
    </fill>
    <fill>
      <patternFill patternType="solid">
        <fgColor indexed="47"/>
        <bgColor indexed="64"/>
      </patternFill>
    </fill>
    <fill>
      <patternFill patternType="solid">
        <fgColor rgb="FFFFFF00"/>
        <bgColor indexed="64"/>
      </patternFill>
    </fill>
    <fill>
      <patternFill patternType="solid">
        <fgColor rgb="FFA7F9CE"/>
        <bgColor indexed="64"/>
      </patternFill>
    </fill>
    <fill>
      <patternFill patternType="solid">
        <fgColor indexed="53"/>
        <bgColor indexed="64"/>
      </patternFill>
    </fill>
    <fill>
      <patternFill patternType="solid">
        <fgColor indexed="13"/>
        <bgColor indexed="64"/>
      </patternFill>
    </fill>
    <fill>
      <patternFill patternType="solid">
        <fgColor theme="0" tint="-0.34998626667073579"/>
        <bgColor indexed="64"/>
      </patternFill>
    </fill>
    <fill>
      <patternFill patternType="solid">
        <fgColor rgb="FFC00000"/>
        <bgColor indexed="64"/>
      </patternFill>
    </fill>
  </fills>
  <borders count="11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diagonal/>
    </border>
    <border>
      <left style="medium">
        <color indexed="64"/>
      </left>
      <right/>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4">
    <xf numFmtId="0" fontId="0" fillId="0" borderId="0"/>
    <xf numFmtId="164" fontId="3" fillId="0" borderId="0" applyFont="0" applyFill="0" applyBorder="0" applyAlignment="0" applyProtection="0"/>
    <xf numFmtId="43" fontId="21" fillId="0" borderId="0" applyFont="0" applyFill="0" applyBorder="0" applyAlignment="0" applyProtection="0"/>
    <xf numFmtId="41" fontId="3" fillId="0" borderId="0" applyFont="0" applyFill="0" applyBorder="0" applyAlignment="0" applyProtection="0"/>
    <xf numFmtId="0" fontId="2" fillId="0" borderId="0"/>
    <xf numFmtId="0" fontId="3" fillId="0" borderId="0"/>
    <xf numFmtId="0" fontId="3" fillId="0" borderId="0"/>
    <xf numFmtId="0" fontId="5" fillId="0" borderId="0"/>
    <xf numFmtId="0" fontId="6" fillId="0" borderId="0"/>
    <xf numFmtId="165" fontId="4" fillId="0" borderId="0" applyFont="0" applyFill="0" applyBorder="0" applyAlignment="0" applyProtection="0"/>
    <xf numFmtId="44" fontId="29" fillId="0" borderId="0" applyFont="0" applyFill="0" applyBorder="0" applyAlignment="0" applyProtection="0"/>
    <xf numFmtId="43" fontId="1" fillId="0" borderId="0" applyFont="0" applyFill="0" applyBorder="0" applyAlignment="0" applyProtection="0"/>
    <xf numFmtId="0" fontId="1" fillId="0" borderId="0"/>
    <xf numFmtId="0" fontId="3" fillId="0" borderId="0"/>
    <xf numFmtId="165"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3" fillId="0" borderId="0"/>
    <xf numFmtId="165" fontId="3" fillId="0" borderId="0" applyFont="0" applyFill="0" applyBorder="0" applyAlignment="0" applyProtection="0"/>
    <xf numFmtId="0" fontId="3" fillId="0" borderId="0"/>
    <xf numFmtId="0" fontId="42" fillId="0" borderId="0"/>
    <xf numFmtId="43" fontId="3" fillId="0" borderId="0" applyFont="0" applyFill="0" applyBorder="0" applyAlignment="0" applyProtection="0"/>
    <xf numFmtId="0" fontId="29" fillId="0" borderId="0"/>
    <xf numFmtId="43"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4" fontId="29" fillId="0" borderId="0" applyFont="0" applyFill="0" applyBorder="0" applyAlignment="0" applyProtection="0"/>
    <xf numFmtId="0" fontId="43" fillId="0" borderId="0"/>
    <xf numFmtId="0" fontId="44" fillId="0" borderId="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54">
    <xf numFmtId="0" fontId="0" fillId="0" borderId="0" xfId="0"/>
    <xf numFmtId="0" fontId="22" fillId="0" borderId="0" xfId="0" applyFont="1"/>
    <xf numFmtId="0" fontId="0" fillId="0" borderId="0" xfId="0" applyAlignment="1">
      <alignment wrapText="1"/>
    </xf>
    <xf numFmtId="0" fontId="7" fillId="0" borderId="1" xfId="7" applyFont="1" applyBorder="1" applyAlignment="1">
      <alignment horizontal="center"/>
    </xf>
    <xf numFmtId="0" fontId="8" fillId="0" borderId="2" xfId="7" applyFont="1" applyBorder="1" applyAlignment="1">
      <alignment horizontal="center"/>
    </xf>
    <xf numFmtId="0" fontId="6" fillId="0" borderId="0" xfId="7" applyFont="1"/>
    <xf numFmtId="10" fontId="6" fillId="0" borderId="0" xfId="7" applyNumberFormat="1" applyFont="1"/>
    <xf numFmtId="0" fontId="12" fillId="0" borderId="0" xfId="7" applyFont="1"/>
    <xf numFmtId="0" fontId="9" fillId="0" borderId="0" xfId="7" applyFont="1"/>
    <xf numFmtId="0" fontId="13" fillId="0" borderId="0" xfId="7" applyFont="1"/>
    <xf numFmtId="0" fontId="7" fillId="2" borderId="3" xfId="7" applyFont="1" applyFill="1" applyBorder="1" applyAlignment="1">
      <alignment vertical="center"/>
    </xf>
    <xf numFmtId="0" fontId="7" fillId="2" borderId="4" xfId="7" applyFont="1" applyFill="1" applyBorder="1" applyAlignment="1">
      <alignment vertical="center"/>
    </xf>
    <xf numFmtId="1" fontId="7" fillId="2" borderId="5" xfId="7" applyNumberFormat="1" applyFont="1" applyFill="1" applyBorder="1" applyAlignment="1" applyProtection="1">
      <alignment vertical="center" wrapText="1"/>
      <protection locked="0"/>
    </xf>
    <xf numFmtId="1" fontId="7" fillId="2" borderId="6" xfId="7" applyNumberFormat="1" applyFont="1" applyFill="1" applyBorder="1" applyAlignment="1" applyProtection="1">
      <alignment vertical="center" wrapText="1"/>
      <protection locked="0"/>
    </xf>
    <xf numFmtId="0" fontId="7" fillId="2" borderId="5" xfId="7" applyFont="1" applyFill="1" applyBorder="1" applyAlignment="1">
      <alignment vertical="center"/>
    </xf>
    <xf numFmtId="1" fontId="7" fillId="2" borderId="4" xfId="7" applyNumberFormat="1" applyFont="1" applyFill="1" applyBorder="1" applyAlignment="1" applyProtection="1">
      <alignment vertical="center" wrapText="1"/>
      <protection locked="0"/>
    </xf>
    <xf numFmtId="0" fontId="6" fillId="0" borderId="0" xfId="7" applyFont="1" applyFill="1"/>
    <xf numFmtId="0" fontId="7" fillId="2" borderId="7" xfId="7" applyFont="1" applyFill="1" applyBorder="1" applyAlignment="1" applyProtection="1">
      <alignment vertical="center" wrapText="1"/>
      <protection locked="0"/>
    </xf>
    <xf numFmtId="0" fontId="7" fillId="2" borderId="1" xfId="7" applyFont="1" applyFill="1" applyBorder="1" applyAlignment="1" applyProtection="1">
      <alignment vertical="center" wrapText="1"/>
      <protection locked="0"/>
    </xf>
    <xf numFmtId="0" fontId="6" fillId="0" borderId="8" xfId="7" applyFont="1" applyFill="1" applyBorder="1" applyAlignment="1"/>
    <xf numFmtId="0" fontId="6" fillId="0" borderId="9" xfId="7" applyFont="1" applyFill="1" applyBorder="1" applyAlignment="1"/>
    <xf numFmtId="0" fontId="6" fillId="0" borderId="10" xfId="7" applyFont="1" applyFill="1" applyBorder="1" applyAlignment="1"/>
    <xf numFmtId="0" fontId="6" fillId="0" borderId="11" xfId="7" applyFont="1" applyBorder="1"/>
    <xf numFmtId="0" fontId="6" fillId="0" borderId="12" xfId="7" applyFont="1" applyBorder="1"/>
    <xf numFmtId="0" fontId="6" fillId="0" borderId="0" xfId="7" applyFont="1" applyAlignment="1">
      <alignment horizontal="left"/>
    </xf>
    <xf numFmtId="0" fontId="7" fillId="0" borderId="13" xfId="7" applyFont="1" applyBorder="1" applyAlignment="1">
      <alignment horizontal="center"/>
    </xf>
    <xf numFmtId="0" fontId="8" fillId="0" borderId="14" xfId="7" applyFont="1" applyBorder="1" applyAlignment="1">
      <alignment horizontal="center"/>
    </xf>
    <xf numFmtId="0" fontId="6" fillId="0" borderId="0" xfId="7" applyFont="1" applyFill="1" applyBorder="1" applyAlignment="1"/>
    <xf numFmtId="0" fontId="14" fillId="2" borderId="15"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9" fillId="3" borderId="16" xfId="7" applyFont="1" applyFill="1" applyBorder="1" applyAlignment="1" applyProtection="1">
      <alignment horizontal="center" vertical="center"/>
      <protection hidden="1"/>
    </xf>
    <xf numFmtId="166" fontId="9" fillId="0" borderId="15" xfId="7" applyNumberFormat="1" applyFont="1" applyFill="1" applyBorder="1" applyAlignment="1" applyProtection="1">
      <alignment vertical="center"/>
      <protection locked="0"/>
    </xf>
    <xf numFmtId="166" fontId="9" fillId="4" borderId="15" xfId="7" applyNumberFormat="1" applyFont="1" applyFill="1" applyBorder="1" applyProtection="1">
      <protection hidden="1"/>
    </xf>
    <xf numFmtId="166" fontId="9" fillId="5" borderId="15" xfId="7" applyNumberFormat="1" applyFont="1" applyFill="1" applyBorder="1" applyAlignment="1" applyProtection="1">
      <alignment vertical="center"/>
      <protection locked="0"/>
    </xf>
    <xf numFmtId="166" fontId="9" fillId="3" borderId="15" xfId="7" applyNumberFormat="1" applyFont="1" applyFill="1" applyBorder="1" applyAlignment="1" applyProtection="1">
      <alignment vertical="center"/>
      <protection locked="0"/>
    </xf>
    <xf numFmtId="166" fontId="9" fillId="4" borderId="16" xfId="7" applyNumberFormat="1" applyFont="1" applyFill="1" applyBorder="1" applyProtection="1">
      <protection hidden="1"/>
    </xf>
    <xf numFmtId="166" fontId="9" fillId="0" borderId="16" xfId="7" applyNumberFormat="1" applyFont="1" applyFill="1" applyBorder="1" applyAlignment="1" applyProtection="1">
      <alignment vertical="center"/>
      <protection locked="0"/>
    </xf>
    <xf numFmtId="166" fontId="9" fillId="5" borderId="16" xfId="7" applyNumberFormat="1" applyFont="1" applyFill="1" applyBorder="1" applyAlignment="1" applyProtection="1">
      <alignment vertical="center"/>
      <protection locked="0"/>
    </xf>
    <xf numFmtId="166" fontId="9" fillId="3" borderId="16" xfId="7" applyNumberFormat="1" applyFont="1" applyFill="1" applyBorder="1" applyAlignment="1" applyProtection="1">
      <alignment vertical="center"/>
      <protection locked="0"/>
    </xf>
    <xf numFmtId="166" fontId="14" fillId="2" borderId="17" xfId="7" applyNumberFormat="1" applyFont="1" applyFill="1" applyBorder="1" applyAlignment="1" applyProtection="1">
      <alignment vertical="center"/>
    </xf>
    <xf numFmtId="166" fontId="14" fillId="2" borderId="18" xfId="7" applyNumberFormat="1" applyFont="1" applyFill="1" applyBorder="1" applyAlignment="1" applyProtection="1">
      <alignment vertical="center"/>
    </xf>
    <xf numFmtId="0" fontId="7" fillId="0" borderId="19" xfId="7" applyFont="1" applyBorder="1" applyAlignment="1">
      <alignment horizontal="center" vertical="center" wrapText="1"/>
    </xf>
    <xf numFmtId="0" fontId="7" fillId="0" borderId="0" xfId="7" applyFont="1" applyBorder="1" applyAlignment="1">
      <alignment horizontal="center" vertical="center" wrapText="1"/>
    </xf>
    <xf numFmtId="0" fontId="7" fillId="0" borderId="20" xfId="7" applyFont="1" applyBorder="1" applyAlignment="1">
      <alignment horizontal="center" vertical="center" wrapText="1"/>
    </xf>
    <xf numFmtId="0" fontId="5" fillId="0" borderId="0" xfId="7" applyFill="1" applyBorder="1" applyAlignment="1" applyProtection="1">
      <protection hidden="1"/>
    </xf>
    <xf numFmtId="0" fontId="7" fillId="0" borderId="0" xfId="7" applyFont="1"/>
    <xf numFmtId="0" fontId="10" fillId="0" borderId="21" xfId="7" applyFont="1" applyFill="1" applyBorder="1" applyAlignment="1" applyProtection="1">
      <alignment horizontal="center" vertical="center"/>
      <protection hidden="1"/>
    </xf>
    <xf numFmtId="166" fontId="14" fillId="2" borderId="15" xfId="7" applyNumberFormat="1" applyFont="1" applyFill="1" applyBorder="1" applyAlignment="1" applyProtection="1">
      <alignment vertical="center"/>
    </xf>
    <xf numFmtId="166" fontId="14" fillId="2" borderId="16" xfId="7" applyNumberFormat="1" applyFont="1" applyFill="1" applyBorder="1" applyAlignment="1" applyProtection="1">
      <alignment vertical="center"/>
    </xf>
    <xf numFmtId="0" fontId="6" fillId="0" borderId="19" xfId="7" applyFont="1" applyBorder="1"/>
    <xf numFmtId="0" fontId="6" fillId="0" borderId="0" xfId="7" applyFont="1" applyBorder="1"/>
    <xf numFmtId="0" fontId="6" fillId="0" borderId="20" xfId="7" applyFont="1" applyBorder="1"/>
    <xf numFmtId="0" fontId="7" fillId="0" borderId="22" xfId="7" applyFont="1" applyBorder="1" applyAlignment="1">
      <alignment horizontal="center"/>
    </xf>
    <xf numFmtId="0" fontId="8" fillId="0" borderId="23" xfId="7" applyFont="1" applyBorder="1" applyAlignment="1">
      <alignment horizontal="center"/>
    </xf>
    <xf numFmtId="3" fontId="6" fillId="0" borderId="0" xfId="7" applyNumberFormat="1" applyFont="1"/>
    <xf numFmtId="0" fontId="19" fillId="0" borderId="24" xfId="7" applyFont="1" applyFill="1" applyBorder="1" applyAlignment="1">
      <alignment horizontal="center" vertical="center" wrapText="1"/>
    </xf>
    <xf numFmtId="0" fontId="5" fillId="0" borderId="0" xfId="7" applyAlignment="1">
      <alignment horizontal="center" vertical="center" wrapText="1"/>
    </xf>
    <xf numFmtId="0" fontId="5" fillId="0" borderId="0" xfId="7"/>
    <xf numFmtId="0" fontId="5" fillId="0" borderId="0" xfId="7" applyFill="1"/>
    <xf numFmtId="0" fontId="6" fillId="0" borderId="0" xfId="8" applyAlignment="1" applyProtection="1">
      <alignment horizontal="center" vertical="center"/>
      <protection locked="0"/>
    </xf>
    <xf numFmtId="0" fontId="6" fillId="0" borderId="0" xfId="8" applyAlignment="1" applyProtection="1">
      <alignment horizontal="center" vertical="center"/>
    </xf>
    <xf numFmtId="0" fontId="10" fillId="0" borderId="0" xfId="8" applyFont="1" applyAlignment="1" applyProtection="1">
      <alignment horizontal="center" vertical="center"/>
      <protection locked="0"/>
    </xf>
    <xf numFmtId="0" fontId="6" fillId="0" borderId="0" xfId="8" applyFont="1" applyAlignment="1" applyProtection="1">
      <alignment horizontal="center" vertical="center"/>
      <protection locked="0"/>
    </xf>
    <xf numFmtId="0" fontId="5" fillId="0" borderId="0" xfId="7" applyBorder="1" applyAlignment="1" applyProtection="1">
      <alignment vertical="top"/>
      <protection locked="0"/>
    </xf>
    <xf numFmtId="0" fontId="6" fillId="0" borderId="0" xfId="8" applyBorder="1" applyAlignment="1" applyProtection="1">
      <alignment horizontal="center" vertical="center"/>
      <protection locked="0"/>
    </xf>
    <xf numFmtId="0" fontId="6" fillId="2" borderId="15" xfId="8" applyFill="1" applyBorder="1" applyAlignment="1" applyProtection="1">
      <alignment horizontal="center" vertical="center" wrapText="1"/>
    </xf>
    <xf numFmtId="0" fontId="6" fillId="3" borderId="1" xfId="8" applyFont="1" applyFill="1" applyBorder="1" applyAlignment="1" applyProtection="1">
      <alignment vertical="center"/>
    </xf>
    <xf numFmtId="0" fontId="6" fillId="3" borderId="2" xfId="8" applyFont="1" applyFill="1" applyBorder="1" applyAlignment="1" applyProtection="1">
      <alignment vertical="center"/>
    </xf>
    <xf numFmtId="0" fontId="9" fillId="2" borderId="15" xfId="8" applyFont="1" applyFill="1" applyBorder="1" applyAlignment="1" applyProtection="1">
      <alignment horizontal="center" vertical="center" textRotation="90"/>
    </xf>
    <xf numFmtId="0" fontId="6" fillId="0" borderId="15" xfId="8" applyBorder="1" applyAlignment="1" applyProtection="1">
      <alignment horizontal="center" vertical="center"/>
      <protection locked="0"/>
    </xf>
    <xf numFmtId="0" fontId="6" fillId="0" borderId="15" xfId="8" applyFill="1" applyBorder="1" applyAlignment="1" applyProtection="1">
      <alignment horizontal="center" vertical="center"/>
      <protection locked="0"/>
    </xf>
    <xf numFmtId="0" fontId="6" fillId="0" borderId="15" xfId="8" applyFont="1" applyFill="1" applyBorder="1" applyAlignment="1" applyProtection="1">
      <alignment horizontal="center" vertical="center"/>
      <protection locked="0"/>
    </xf>
    <xf numFmtId="0" fontId="6" fillId="0" borderId="17" xfId="8" applyBorder="1" applyAlignment="1" applyProtection="1">
      <alignment horizontal="center" vertical="center"/>
      <protection locked="0"/>
    </xf>
    <xf numFmtId="0" fontId="6" fillId="0" borderId="17" xfId="8" applyFill="1" applyBorder="1" applyAlignment="1" applyProtection="1">
      <alignment horizontal="center" vertical="center"/>
      <protection locked="0"/>
    </xf>
    <xf numFmtId="0" fontId="6" fillId="0" borderId="17" xfId="8" applyFont="1" applyFill="1" applyBorder="1" applyAlignment="1" applyProtection="1">
      <alignment horizontal="center" vertical="center"/>
      <protection locked="0"/>
    </xf>
    <xf numFmtId="0" fontId="6" fillId="0" borderId="17" xfId="8" applyFont="1" applyBorder="1" applyAlignment="1" applyProtection="1">
      <alignment horizontal="center" vertical="center"/>
      <protection locked="0"/>
    </xf>
    <xf numFmtId="16" fontId="23" fillId="0" borderId="15" xfId="8" applyNumberFormat="1" applyFont="1" applyFill="1" applyBorder="1" applyAlignment="1" applyProtection="1">
      <alignment horizontal="center" vertical="center"/>
      <protection locked="0"/>
    </xf>
    <xf numFmtId="0" fontId="7" fillId="0" borderId="0" xfId="8" applyFont="1" applyAlignment="1" applyProtection="1">
      <alignment horizontal="left" vertical="center"/>
      <protection locked="0"/>
    </xf>
    <xf numFmtId="0" fontId="5" fillId="0" borderId="0" xfId="7" applyAlignment="1" applyProtection="1">
      <alignment horizontal="center" vertical="center"/>
      <protection locked="0"/>
    </xf>
    <xf numFmtId="0" fontId="5" fillId="2" borderId="15" xfId="7" applyFill="1" applyBorder="1" applyAlignment="1" applyProtection="1">
      <alignment horizontal="center" vertical="center" wrapText="1"/>
    </xf>
    <xf numFmtId="0" fontId="5" fillId="0" borderId="15" xfId="7" applyBorder="1" applyAlignment="1" applyProtection="1">
      <alignment horizontal="center" vertical="center"/>
      <protection locked="0"/>
    </xf>
    <xf numFmtId="0" fontId="7" fillId="4" borderId="25" xfId="7" applyFont="1" applyFill="1" applyBorder="1" applyAlignment="1" applyProtection="1">
      <alignment horizontal="center" vertical="center"/>
    </xf>
    <xf numFmtId="0" fontId="6" fillId="0" borderId="0" xfId="8" applyAlignment="1" applyProtection="1">
      <alignment vertical="center"/>
      <protection locked="0"/>
    </xf>
    <xf numFmtId="0" fontId="6" fillId="0" borderId="0" xfId="8" applyFont="1" applyAlignment="1" applyProtection="1">
      <alignment horizontal="left" vertical="center"/>
      <protection locked="0"/>
    </xf>
    <xf numFmtId="16" fontId="23" fillId="6" borderId="15" xfId="8" applyNumberFormat="1" applyFont="1" applyFill="1" applyBorder="1" applyAlignment="1" applyProtection="1">
      <alignment horizontal="center" vertical="center"/>
      <protection locked="0"/>
    </xf>
    <xf numFmtId="0" fontId="0" fillId="0" borderId="0" xfId="0" applyAlignment="1">
      <alignment horizontal="right"/>
    </xf>
    <xf numFmtId="0" fontId="3" fillId="0" borderId="24" xfId="7" applyFont="1" applyFill="1" applyBorder="1"/>
    <xf numFmtId="0" fontId="3" fillId="0" borderId="0" xfId="7" applyFont="1" applyFill="1"/>
    <xf numFmtId="9" fontId="6" fillId="0" borderId="0" xfId="7" applyNumberFormat="1" applyFont="1"/>
    <xf numFmtId="0" fontId="13" fillId="0" borderId="0" xfId="8" applyFont="1" applyAlignment="1" applyProtection="1">
      <alignment horizontal="center" vertical="center"/>
      <protection locked="0"/>
    </xf>
    <xf numFmtId="0" fontId="13" fillId="0" borderId="15" xfId="8" applyFont="1" applyBorder="1" applyAlignment="1" applyProtection="1">
      <alignment horizontal="center" vertical="center"/>
      <protection locked="0"/>
    </xf>
    <xf numFmtId="0" fontId="3" fillId="0" borderId="15" xfId="7" applyFont="1" applyBorder="1" applyAlignment="1" applyProtection="1">
      <alignment horizontal="center" vertical="center"/>
      <protection locked="0"/>
    </xf>
    <xf numFmtId="0" fontId="13" fillId="5" borderId="15" xfId="8" applyFont="1" applyFill="1" applyBorder="1" applyAlignment="1" applyProtection="1">
      <alignment horizontal="center" vertical="center"/>
      <protection locked="0"/>
    </xf>
    <xf numFmtId="0" fontId="13" fillId="5" borderId="17" xfId="8" applyFont="1" applyFill="1" applyBorder="1" applyAlignment="1" applyProtection="1">
      <alignment horizontal="center" vertical="center"/>
      <protection locked="0"/>
    </xf>
    <xf numFmtId="14" fontId="30" fillId="0" borderId="15" xfId="8" applyNumberFormat="1" applyFont="1" applyBorder="1" applyAlignment="1" applyProtection="1">
      <alignment horizontal="center" vertical="center"/>
      <protection locked="0"/>
    </xf>
    <xf numFmtId="0" fontId="14" fillId="3" borderId="15" xfId="7" applyFont="1" applyFill="1" applyBorder="1" applyAlignment="1" applyProtection="1">
      <alignment horizontal="center" vertical="center" wrapText="1"/>
      <protection hidden="1"/>
    </xf>
    <xf numFmtId="166" fontId="9" fillId="0" borderId="2" xfId="7" applyNumberFormat="1" applyFont="1" applyFill="1" applyBorder="1" applyAlignment="1" applyProtection="1">
      <alignment vertical="center"/>
      <protection locked="0"/>
    </xf>
    <xf numFmtId="0" fontId="14" fillId="2" borderId="15" xfId="7" applyFont="1" applyFill="1" applyBorder="1" applyAlignment="1" applyProtection="1">
      <alignment horizontal="center" vertical="center" wrapText="1"/>
      <protection hidden="1"/>
    </xf>
    <xf numFmtId="0" fontId="3" fillId="0" borderId="24" xfId="7" applyFont="1" applyFill="1" applyBorder="1" applyAlignment="1">
      <alignment horizontal="left"/>
    </xf>
    <xf numFmtId="0" fontId="14" fillId="2" borderId="15" xfId="7" applyFont="1" applyFill="1" applyBorder="1" applyAlignment="1" applyProtection="1">
      <alignment horizontal="center" vertical="center"/>
      <protection hidden="1"/>
    </xf>
    <xf numFmtId="0" fontId="0" fillId="0" borderId="0" xfId="0" applyAlignment="1">
      <alignment vertical="center"/>
    </xf>
    <xf numFmtId="0" fontId="0" fillId="0" borderId="0" xfId="0" applyAlignment="1">
      <alignment horizontal="center" vertical="center"/>
    </xf>
    <xf numFmtId="0" fontId="31" fillId="12" borderId="113" xfId="0" applyFont="1" applyFill="1" applyBorder="1" applyAlignment="1">
      <alignment vertical="center"/>
    </xf>
    <xf numFmtId="0" fontId="0" fillId="13" borderId="113" xfId="0" applyFill="1" applyBorder="1" applyAlignment="1">
      <alignment vertical="center"/>
    </xf>
    <xf numFmtId="0" fontId="0" fillId="0" borderId="11" xfId="0" applyBorder="1" applyAlignment="1">
      <alignment vertical="center"/>
    </xf>
    <xf numFmtId="0" fontId="0" fillId="14" borderId="114" xfId="0" applyFill="1" applyBorder="1" applyAlignment="1">
      <alignment vertical="center"/>
    </xf>
    <xf numFmtId="0" fontId="34" fillId="0" borderId="29" xfId="0" applyFont="1" applyBorder="1" applyAlignment="1">
      <alignment horizontal="center" vertical="center"/>
    </xf>
    <xf numFmtId="0" fontId="34" fillId="12" borderId="29" xfId="0" applyFont="1" applyFill="1" applyBorder="1" applyAlignment="1">
      <alignment horizontal="center" vertical="center"/>
    </xf>
    <xf numFmtId="0" fontId="34" fillId="12" borderId="40" xfId="0" applyFont="1" applyFill="1" applyBorder="1" applyAlignment="1">
      <alignment horizontal="center" vertical="center" wrapText="1"/>
    </xf>
    <xf numFmtId="0" fontId="34" fillId="12" borderId="106" xfId="0" applyFont="1" applyFill="1" applyBorder="1" applyAlignment="1">
      <alignment horizontal="center" vertical="center"/>
    </xf>
    <xf numFmtId="0" fontId="34" fillId="12" borderId="29" xfId="0" applyFont="1" applyFill="1" applyBorder="1" applyAlignment="1">
      <alignment horizontal="center" vertical="center" wrapText="1"/>
    </xf>
    <xf numFmtId="0" fontId="34" fillId="13" borderId="106" xfId="0" applyFont="1" applyFill="1" applyBorder="1" applyAlignment="1">
      <alignment horizontal="center" vertical="center"/>
    </xf>
    <xf numFmtId="0" fontId="34" fillId="13" borderId="29" xfId="0" applyFont="1" applyFill="1" applyBorder="1" applyAlignment="1">
      <alignment horizontal="center" vertical="center"/>
    </xf>
    <xf numFmtId="0" fontId="34" fillId="13" borderId="41" xfId="0" applyFont="1" applyFill="1" applyBorder="1" applyAlignment="1">
      <alignment horizontal="center" vertical="center" wrapText="1"/>
    </xf>
    <xf numFmtId="0" fontId="34" fillId="14" borderId="26" xfId="0" applyFont="1" applyFill="1" applyBorder="1" applyAlignment="1">
      <alignment horizontal="center" vertical="center"/>
    </xf>
    <xf numFmtId="0" fontId="34" fillId="14" borderId="27" xfId="0" applyFont="1" applyFill="1" applyBorder="1" applyAlignment="1">
      <alignment horizontal="center" vertical="center"/>
    </xf>
    <xf numFmtId="0" fontId="34" fillId="14" borderId="33" xfId="0" applyFont="1" applyFill="1" applyBorder="1" applyAlignment="1">
      <alignment horizontal="center" vertical="center" wrapText="1"/>
    </xf>
    <xf numFmtId="0" fontId="35" fillId="0" borderId="0" xfId="0" applyFont="1" applyAlignment="1">
      <alignment horizontal="center" vertical="center"/>
    </xf>
    <xf numFmtId="0" fontId="0" fillId="0" borderId="13" xfId="0" applyBorder="1" applyAlignment="1">
      <alignment horizontal="center" vertical="center"/>
    </xf>
    <xf numFmtId="0" fontId="0" fillId="0" borderId="13" xfId="0" applyBorder="1" applyAlignment="1">
      <alignment vertical="center"/>
    </xf>
    <xf numFmtId="0" fontId="0" fillId="0" borderId="13" xfId="0" applyBorder="1" applyAlignment="1">
      <alignment vertical="center" wrapText="1"/>
    </xf>
    <xf numFmtId="44" fontId="1" fillId="12" borderId="13" xfId="10" applyFont="1" applyFill="1" applyBorder="1" applyAlignment="1">
      <alignment vertical="center"/>
    </xf>
    <xf numFmtId="0" fontId="0" fillId="12" borderId="13" xfId="0" applyFont="1" applyFill="1" applyBorder="1" applyAlignment="1">
      <alignment vertical="center"/>
    </xf>
    <xf numFmtId="44" fontId="0" fillId="12" borderId="14" xfId="10" applyFont="1" applyFill="1" applyBorder="1" applyAlignment="1">
      <alignment vertical="center"/>
    </xf>
    <xf numFmtId="44" fontId="0" fillId="12" borderId="115" xfId="10" applyFont="1" applyFill="1" applyBorder="1" applyAlignment="1">
      <alignment vertical="center"/>
    </xf>
    <xf numFmtId="166" fontId="0" fillId="12" borderId="13" xfId="0" applyNumberFormat="1" applyFont="1" applyFill="1" applyBorder="1" applyAlignment="1">
      <alignment vertical="center"/>
    </xf>
    <xf numFmtId="166" fontId="0" fillId="12" borderId="14" xfId="0" applyNumberFormat="1" applyFont="1" applyFill="1" applyBorder="1" applyAlignment="1">
      <alignment horizontal="center" vertical="center"/>
    </xf>
    <xf numFmtId="44" fontId="1" fillId="13" borderId="115" xfId="10" applyFont="1" applyFill="1" applyBorder="1" applyAlignment="1">
      <alignment vertical="center"/>
    </xf>
    <xf numFmtId="0" fontId="0" fillId="13" borderId="13" xfId="0" applyFill="1" applyBorder="1" applyAlignment="1">
      <alignment vertical="center"/>
    </xf>
    <xf numFmtId="166" fontId="0" fillId="13" borderId="13" xfId="0" applyNumberFormat="1" applyFill="1" applyBorder="1" applyAlignment="1">
      <alignment vertical="center"/>
    </xf>
    <xf numFmtId="166" fontId="1" fillId="14" borderId="13" xfId="10" applyNumberFormat="1" applyFont="1" applyFill="1" applyBorder="1" applyAlignment="1">
      <alignment vertical="center"/>
    </xf>
    <xf numFmtId="0" fontId="0" fillId="14" borderId="13" xfId="0" applyFill="1" applyBorder="1" applyAlignment="1">
      <alignment vertical="center"/>
    </xf>
    <xf numFmtId="166" fontId="0" fillId="14" borderId="14" xfId="0" applyNumberFormat="1" applyFill="1" applyBorder="1" applyAlignment="1">
      <alignment vertical="center"/>
    </xf>
    <xf numFmtId="0" fontId="0" fillId="0" borderId="15" xfId="0" applyBorder="1" applyAlignment="1">
      <alignment horizontal="center" vertical="center"/>
    </xf>
    <xf numFmtId="0" fontId="0" fillId="0" borderId="15" xfId="0" applyBorder="1" applyAlignment="1">
      <alignment vertical="center"/>
    </xf>
    <xf numFmtId="0" fontId="0" fillId="0" borderId="15" xfId="0" applyBorder="1" applyAlignment="1">
      <alignment vertical="center" wrapText="1"/>
    </xf>
    <xf numFmtId="44" fontId="1" fillId="12" borderId="15" xfId="10" applyFont="1" applyFill="1" applyBorder="1" applyAlignment="1">
      <alignment vertical="center"/>
    </xf>
    <xf numFmtId="0" fontId="0" fillId="12" borderId="15" xfId="0" applyFont="1" applyFill="1" applyBorder="1" applyAlignment="1">
      <alignment vertical="center"/>
    </xf>
    <xf numFmtId="44" fontId="0" fillId="12" borderId="16" xfId="10" applyFont="1" applyFill="1" applyBorder="1" applyAlignment="1">
      <alignment vertical="center"/>
    </xf>
    <xf numFmtId="44" fontId="0" fillId="12" borderId="2" xfId="10" applyFont="1" applyFill="1" applyBorder="1" applyAlignment="1">
      <alignment vertical="center"/>
    </xf>
    <xf numFmtId="166" fontId="0" fillId="12" borderId="15" xfId="0" applyNumberFormat="1" applyFont="1" applyFill="1" applyBorder="1" applyAlignment="1">
      <alignment vertical="center"/>
    </xf>
    <xf numFmtId="166" fontId="0" fillId="12" borderId="16" xfId="0" applyNumberFormat="1" applyFont="1" applyFill="1" applyBorder="1" applyAlignment="1">
      <alignment horizontal="center" vertical="center"/>
    </xf>
    <xf numFmtId="44" fontId="1" fillId="13" borderId="2" xfId="10" applyFont="1" applyFill="1" applyBorder="1" applyAlignment="1">
      <alignment vertical="center"/>
    </xf>
    <xf numFmtId="0" fontId="0" fillId="13" borderId="15" xfId="0" applyFill="1" applyBorder="1" applyAlignment="1">
      <alignment vertical="center"/>
    </xf>
    <xf numFmtId="166" fontId="0" fillId="13" borderId="15" xfId="0" applyNumberFormat="1" applyFill="1" applyBorder="1" applyAlignment="1">
      <alignment vertical="center"/>
    </xf>
    <xf numFmtId="166" fontId="1" fillId="14" borderId="15" xfId="10" applyNumberFormat="1" applyFont="1" applyFill="1" applyBorder="1" applyAlignment="1">
      <alignment vertical="center"/>
    </xf>
    <xf numFmtId="0" fontId="0" fillId="14" borderId="15" xfId="0" applyFill="1" applyBorder="1" applyAlignment="1">
      <alignment vertical="center"/>
    </xf>
    <xf numFmtId="166" fontId="0" fillId="14" borderId="16" xfId="0" applyNumberFormat="1" applyFill="1" applyBorder="1" applyAlignment="1">
      <alignment vertical="center"/>
    </xf>
    <xf numFmtId="166" fontId="1" fillId="12" borderId="15" xfId="10" applyNumberFormat="1" applyFont="1" applyFill="1" applyBorder="1" applyAlignment="1">
      <alignment vertical="center"/>
    </xf>
    <xf numFmtId="10" fontId="0" fillId="12" borderId="16" xfId="10" applyNumberFormat="1" applyFont="1" applyFill="1" applyBorder="1" applyAlignment="1">
      <alignment vertical="center"/>
    </xf>
    <xf numFmtId="166" fontId="1" fillId="12" borderId="2" xfId="10" applyNumberFormat="1" applyFont="1" applyFill="1" applyBorder="1" applyAlignment="1">
      <alignment vertical="center"/>
    </xf>
    <xf numFmtId="10" fontId="0" fillId="12" borderId="15" xfId="10" applyNumberFormat="1" applyFont="1" applyFill="1" applyBorder="1" applyAlignment="1">
      <alignment vertical="center"/>
    </xf>
    <xf numFmtId="4" fontId="0" fillId="12" borderId="116" xfId="0" applyNumberFormat="1" applyFont="1" applyFill="1" applyBorder="1" applyAlignment="1">
      <alignment horizontal="center" vertical="center"/>
    </xf>
    <xf numFmtId="10" fontId="0" fillId="13" borderId="15" xfId="0" applyNumberFormat="1" applyFill="1" applyBorder="1" applyAlignment="1">
      <alignment vertical="center"/>
    </xf>
    <xf numFmtId="44" fontId="1" fillId="14" borderId="15" xfId="10" applyFont="1" applyFill="1" applyBorder="1" applyAlignment="1">
      <alignment vertical="center"/>
    </xf>
    <xf numFmtId="44" fontId="0" fillId="14" borderId="15" xfId="10" applyFont="1" applyFill="1" applyBorder="1" applyAlignment="1">
      <alignment vertical="center"/>
    </xf>
    <xf numFmtId="10" fontId="0" fillId="11" borderId="16" xfId="10" applyNumberFormat="1" applyFont="1" applyFill="1" applyBorder="1" applyAlignment="1">
      <alignment vertical="center"/>
    </xf>
    <xf numFmtId="44" fontId="1" fillId="12" borderId="2" xfId="10" applyFont="1" applyFill="1" applyBorder="1" applyAlignment="1">
      <alignment vertical="center"/>
    </xf>
    <xf numFmtId="44" fontId="0" fillId="12" borderId="15" xfId="10" applyFont="1" applyFill="1" applyBorder="1" applyAlignment="1">
      <alignment vertical="center"/>
    </xf>
    <xf numFmtId="166" fontId="0" fillId="12" borderId="116" xfId="0" applyNumberFormat="1" applyFont="1" applyFill="1" applyBorder="1" applyAlignment="1">
      <alignment horizontal="center" vertical="center"/>
    </xf>
    <xf numFmtId="10" fontId="0" fillId="12" borderId="16" xfId="0" applyNumberFormat="1" applyFont="1" applyFill="1" applyBorder="1" applyAlignment="1">
      <alignment vertical="center"/>
    </xf>
    <xf numFmtId="10" fontId="0" fillId="12" borderId="15" xfId="0" applyNumberFormat="1" applyFont="1" applyFill="1" applyBorder="1" applyAlignment="1">
      <alignment vertical="center"/>
    </xf>
    <xf numFmtId="10" fontId="0" fillId="12" borderId="116" xfId="0" applyNumberFormat="1" applyFont="1" applyFill="1" applyBorder="1" applyAlignment="1">
      <alignment vertical="center"/>
    </xf>
    <xf numFmtId="4" fontId="1" fillId="13" borderId="2" xfId="2" applyNumberFormat="1" applyFont="1" applyFill="1" applyBorder="1" applyAlignment="1">
      <alignment vertical="center"/>
    </xf>
    <xf numFmtId="44" fontId="0" fillId="13" borderId="15" xfId="0" applyNumberFormat="1" applyFill="1" applyBorder="1" applyAlignment="1">
      <alignment vertical="center"/>
    </xf>
    <xf numFmtId="166" fontId="1" fillId="14" borderId="15" xfId="2" applyNumberFormat="1" applyFont="1" applyFill="1" applyBorder="1" applyAlignment="1">
      <alignment vertical="center"/>
    </xf>
    <xf numFmtId="166" fontId="0" fillId="14" borderId="15" xfId="0" applyNumberFormat="1" applyFill="1" applyBorder="1" applyAlignment="1">
      <alignment vertical="center"/>
    </xf>
    <xf numFmtId="10" fontId="0" fillId="11" borderId="15" xfId="0" applyNumberFormat="1" applyFill="1" applyBorder="1" applyAlignment="1">
      <alignment vertical="center"/>
    </xf>
    <xf numFmtId="0" fontId="0" fillId="0" borderId="15" xfId="0" applyBorder="1" applyAlignment="1">
      <alignment horizontal="left" vertical="center"/>
    </xf>
    <xf numFmtId="0" fontId="0" fillId="11" borderId="15" xfId="0" applyFill="1" applyBorder="1" applyAlignment="1">
      <alignment vertical="center"/>
    </xf>
    <xf numFmtId="0" fontId="0" fillId="0" borderId="17" xfId="0" applyBorder="1" applyAlignment="1">
      <alignment vertical="center" wrapText="1"/>
    </xf>
    <xf numFmtId="44" fontId="1" fillId="12" borderId="17" xfId="10" applyFont="1" applyFill="1" applyBorder="1" applyAlignment="1">
      <alignment vertical="center"/>
    </xf>
    <xf numFmtId="0" fontId="0" fillId="12" borderId="17" xfId="0" applyFont="1" applyFill="1" applyBorder="1" applyAlignment="1">
      <alignment vertical="center"/>
    </xf>
    <xf numFmtId="44" fontId="0" fillId="12" borderId="18" xfId="10" applyFont="1" applyFill="1" applyBorder="1" applyAlignment="1">
      <alignment vertical="center"/>
    </xf>
    <xf numFmtId="44" fontId="1" fillId="12" borderId="32" xfId="10" applyFont="1" applyFill="1" applyBorder="1" applyAlignment="1">
      <alignment vertical="center"/>
    </xf>
    <xf numFmtId="44" fontId="0" fillId="12" borderId="17" xfId="0" applyNumberFormat="1" applyFont="1" applyFill="1" applyBorder="1" applyAlignment="1">
      <alignment vertical="center"/>
    </xf>
    <xf numFmtId="7" fontId="0" fillId="12" borderId="18" xfId="10" applyNumberFormat="1" applyFont="1" applyFill="1" applyBorder="1" applyAlignment="1">
      <alignment horizontal="center" vertical="center"/>
    </xf>
    <xf numFmtId="4" fontId="1" fillId="13" borderId="32" xfId="2" applyNumberFormat="1" applyFont="1" applyFill="1" applyBorder="1" applyAlignment="1">
      <alignment vertical="center"/>
    </xf>
    <xf numFmtId="0" fontId="0" fillId="13" borderId="17" xfId="0" applyFill="1" applyBorder="1" applyAlignment="1">
      <alignment vertical="center"/>
    </xf>
    <xf numFmtId="166" fontId="0" fillId="13" borderId="17" xfId="0" applyNumberFormat="1" applyFill="1" applyBorder="1" applyAlignment="1">
      <alignment vertical="center"/>
    </xf>
    <xf numFmtId="166" fontId="1" fillId="14" borderId="17" xfId="2" applyNumberFormat="1" applyFont="1" applyFill="1" applyBorder="1" applyAlignment="1">
      <alignment vertical="center"/>
    </xf>
    <xf numFmtId="0" fontId="0" fillId="14" borderId="17" xfId="0" applyFill="1" applyBorder="1" applyAlignment="1">
      <alignment vertical="center"/>
    </xf>
    <xf numFmtId="166" fontId="0" fillId="14" borderId="18" xfId="0" applyNumberFormat="1" applyFill="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wrapText="1"/>
    </xf>
    <xf numFmtId="43" fontId="1" fillId="0" borderId="0" xfId="2" applyFont="1" applyBorder="1" applyAlignment="1">
      <alignment vertical="center"/>
    </xf>
    <xf numFmtId="0" fontId="0" fillId="0" borderId="0" xfId="0" applyFont="1" applyBorder="1" applyAlignment="1">
      <alignment vertical="center"/>
    </xf>
    <xf numFmtId="2" fontId="0" fillId="0" borderId="0" xfId="0" applyNumberFormat="1" applyFont="1" applyBorder="1" applyAlignment="1">
      <alignment vertical="center"/>
    </xf>
    <xf numFmtId="4" fontId="1" fillId="0" borderId="0" xfId="2" applyNumberFormat="1" applyFont="1" applyAlignment="1">
      <alignment vertical="center"/>
    </xf>
    <xf numFmtId="166" fontId="0" fillId="0" borderId="0" xfId="0" applyNumberFormat="1" applyAlignment="1">
      <alignment vertical="center"/>
    </xf>
    <xf numFmtId="2" fontId="0" fillId="0" borderId="0" xfId="0" applyNumberFormat="1" applyAlignment="1">
      <alignment vertical="center"/>
    </xf>
    <xf numFmtId="43" fontId="1" fillId="12" borderId="15" xfId="2" applyFont="1" applyFill="1" applyBorder="1" applyAlignment="1">
      <alignment vertical="center" wrapText="1"/>
    </xf>
    <xf numFmtId="1" fontId="0" fillId="12" borderId="15" xfId="0" applyNumberFormat="1" applyFont="1" applyFill="1" applyBorder="1" applyAlignment="1">
      <alignment vertical="center"/>
    </xf>
    <xf numFmtId="2" fontId="0" fillId="12" borderId="2" xfId="0" applyNumberFormat="1" applyFont="1" applyFill="1" applyBorder="1" applyAlignment="1">
      <alignment vertical="center"/>
    </xf>
    <xf numFmtId="2" fontId="0" fillId="12" borderId="15" xfId="0" applyNumberFormat="1" applyFont="1" applyFill="1" applyBorder="1" applyAlignment="1">
      <alignment vertical="center"/>
    </xf>
    <xf numFmtId="4" fontId="0" fillId="12" borderId="16" xfId="0" applyNumberFormat="1" applyFont="1" applyFill="1" applyBorder="1" applyAlignment="1">
      <alignment horizontal="center" vertical="center"/>
    </xf>
    <xf numFmtId="2" fontId="1" fillId="13" borderId="2" xfId="2" applyNumberFormat="1" applyFont="1" applyFill="1" applyBorder="1" applyAlignment="1">
      <alignment vertical="center"/>
    </xf>
    <xf numFmtId="2" fontId="0" fillId="13" borderId="15" xfId="0" applyNumberFormat="1" applyFill="1" applyBorder="1" applyAlignment="1">
      <alignment vertical="center"/>
    </xf>
    <xf numFmtId="10" fontId="0" fillId="12" borderId="16" xfId="0" applyNumberFormat="1" applyFont="1" applyFill="1" applyBorder="1" applyAlignment="1">
      <alignment horizontal="center" vertical="center"/>
    </xf>
    <xf numFmtId="1" fontId="1" fillId="13" borderId="2" xfId="2" applyNumberFormat="1" applyFont="1" applyFill="1" applyBorder="1" applyAlignment="1">
      <alignment vertical="center"/>
    </xf>
    <xf numFmtId="168" fontId="1" fillId="11" borderId="2" xfId="2" applyNumberFormat="1" applyFont="1" applyFill="1" applyBorder="1" applyAlignment="1">
      <alignment vertical="center"/>
    </xf>
    <xf numFmtId="10" fontId="0" fillId="14" borderId="16" xfId="0" applyNumberFormat="1" applyFill="1" applyBorder="1" applyAlignment="1">
      <alignment vertical="center"/>
    </xf>
    <xf numFmtId="44" fontId="0" fillId="12" borderId="15" xfId="0" applyNumberFormat="1" applyFont="1" applyFill="1" applyBorder="1" applyAlignment="1">
      <alignment vertical="center"/>
    </xf>
    <xf numFmtId="0" fontId="0" fillId="15" borderId="17" xfId="0" applyFill="1" applyBorder="1" applyAlignment="1">
      <alignment vertical="center" wrapText="1"/>
    </xf>
    <xf numFmtId="43" fontId="1" fillId="15" borderId="17" xfId="2" applyFont="1" applyFill="1" applyBorder="1" applyAlignment="1">
      <alignment vertical="center"/>
    </xf>
    <xf numFmtId="0" fontId="0" fillId="15" borderId="17" xfId="0" applyFont="1" applyFill="1" applyBorder="1" applyAlignment="1">
      <alignment vertical="center"/>
    </xf>
    <xf numFmtId="0" fontId="0" fillId="15" borderId="18" xfId="0" applyNumberFormat="1" applyFont="1" applyFill="1" applyBorder="1" applyAlignment="1">
      <alignment vertical="center"/>
    </xf>
    <xf numFmtId="2" fontId="0" fillId="15" borderId="32" xfId="0" applyNumberFormat="1" applyFont="1" applyFill="1" applyBorder="1" applyAlignment="1">
      <alignment vertical="center"/>
    </xf>
    <xf numFmtId="2" fontId="0" fillId="15" borderId="17" xfId="0" applyNumberFormat="1" applyFont="1" applyFill="1" applyBorder="1" applyAlignment="1">
      <alignment vertical="center"/>
    </xf>
    <xf numFmtId="0" fontId="0" fillId="15" borderId="18" xfId="0" applyNumberFormat="1" applyFont="1" applyFill="1" applyBorder="1" applyAlignment="1">
      <alignment horizontal="center" vertical="center"/>
    </xf>
    <xf numFmtId="2" fontId="1" fillId="15" borderId="32" xfId="2" applyNumberFormat="1" applyFont="1" applyFill="1" applyBorder="1" applyAlignment="1">
      <alignment vertical="center"/>
    </xf>
    <xf numFmtId="2" fontId="0" fillId="15" borderId="17" xfId="0" applyNumberFormat="1" applyFill="1" applyBorder="1" applyAlignment="1">
      <alignment vertical="center"/>
    </xf>
    <xf numFmtId="166" fontId="1" fillId="15" borderId="17" xfId="2" applyNumberFormat="1" applyFont="1" applyFill="1" applyBorder="1" applyAlignment="1">
      <alignment vertical="center"/>
    </xf>
    <xf numFmtId="0" fontId="0" fillId="15" borderId="17" xfId="0" applyFill="1" applyBorder="1" applyAlignment="1">
      <alignment vertical="center"/>
    </xf>
    <xf numFmtId="166" fontId="0" fillId="15" borderId="18" xfId="0" applyNumberFormat="1" applyFill="1" applyBorder="1" applyAlignment="1">
      <alignment vertical="center"/>
    </xf>
    <xf numFmtId="166" fontId="0" fillId="0" borderId="0" xfId="0" applyNumberFormat="1" applyBorder="1" applyAlignment="1">
      <alignment vertical="center"/>
    </xf>
    <xf numFmtId="4" fontId="1" fillId="0" borderId="0" xfId="2" applyNumberFormat="1" applyFont="1" applyBorder="1" applyAlignment="1">
      <alignment vertical="center"/>
    </xf>
    <xf numFmtId="2" fontId="0" fillId="0" borderId="0" xfId="0" applyNumberFormat="1" applyBorder="1" applyAlignment="1">
      <alignment vertical="center"/>
    </xf>
    <xf numFmtId="44" fontId="1" fillId="12" borderId="115" xfId="10" applyFont="1" applyFill="1" applyBorder="1" applyAlignment="1">
      <alignment vertical="center"/>
    </xf>
    <xf numFmtId="44" fontId="0" fillId="12" borderId="13" xfId="0" applyNumberFormat="1" applyFont="1" applyFill="1" applyBorder="1" applyAlignment="1">
      <alignment vertical="center"/>
    </xf>
    <xf numFmtId="166" fontId="1" fillId="13" borderId="115" xfId="10" applyNumberFormat="1" applyFont="1" applyFill="1" applyBorder="1" applyAlignment="1">
      <alignment vertical="center"/>
    </xf>
    <xf numFmtId="166" fontId="1" fillId="13" borderId="2" xfId="10" applyNumberFormat="1" applyFont="1" applyFill="1" applyBorder="1" applyAlignment="1">
      <alignment vertical="center"/>
    </xf>
    <xf numFmtId="166" fontId="1" fillId="13" borderId="2" xfId="2" applyNumberFormat="1" applyFont="1" applyFill="1" applyBorder="1" applyAlignment="1">
      <alignment vertical="center"/>
    </xf>
    <xf numFmtId="166" fontId="0" fillId="12" borderId="18" xfId="0" applyNumberFormat="1" applyFont="1" applyFill="1" applyBorder="1" applyAlignment="1">
      <alignment horizontal="center" vertical="center"/>
    </xf>
    <xf numFmtId="166" fontId="1" fillId="13" borderId="32" xfId="2" applyNumberFormat="1" applyFont="1" applyFill="1" applyBorder="1" applyAlignment="1">
      <alignment vertical="center"/>
    </xf>
    <xf numFmtId="0" fontId="1" fillId="0" borderId="0" xfId="0" applyFont="1" applyBorder="1" applyAlignment="1">
      <alignment vertical="center" wrapText="1"/>
    </xf>
    <xf numFmtId="43" fontId="1" fillId="0" borderId="0" xfId="2" applyFont="1" applyBorder="1" applyAlignment="1">
      <alignment vertical="center" wrapText="1"/>
    </xf>
    <xf numFmtId="0" fontId="0" fillId="15" borderId="13" xfId="0" applyFill="1" applyBorder="1" applyAlignment="1">
      <alignment horizontal="center" vertical="center"/>
    </xf>
    <xf numFmtId="0" fontId="0" fillId="15" borderId="13" xfId="0" applyFill="1" applyBorder="1" applyAlignment="1">
      <alignment vertical="center" wrapText="1"/>
    </xf>
    <xf numFmtId="44" fontId="1" fillId="15" borderId="13" xfId="10" applyFont="1" applyFill="1" applyBorder="1" applyAlignment="1">
      <alignment vertical="center"/>
    </xf>
    <xf numFmtId="0" fontId="0" fillId="15" borderId="13" xfId="0" applyFont="1" applyFill="1" applyBorder="1" applyAlignment="1">
      <alignment vertical="center"/>
    </xf>
    <xf numFmtId="44" fontId="0" fillId="15" borderId="14" xfId="10" applyFont="1" applyFill="1" applyBorder="1" applyAlignment="1">
      <alignment vertical="center"/>
    </xf>
    <xf numFmtId="44" fontId="1" fillId="15" borderId="115" xfId="10" applyFont="1" applyFill="1" applyBorder="1" applyAlignment="1">
      <alignment vertical="center"/>
    </xf>
    <xf numFmtId="44" fontId="0" fillId="15" borderId="13" xfId="0" applyNumberFormat="1" applyFont="1" applyFill="1" applyBorder="1" applyAlignment="1">
      <alignment vertical="center"/>
    </xf>
    <xf numFmtId="166" fontId="0" fillId="15" borderId="14" xfId="0" applyNumberFormat="1" applyFont="1" applyFill="1" applyBorder="1" applyAlignment="1">
      <alignment horizontal="center" vertical="center"/>
    </xf>
    <xf numFmtId="7" fontId="1" fillId="15" borderId="115" xfId="2" applyNumberFormat="1" applyFont="1" applyFill="1" applyBorder="1" applyAlignment="1">
      <alignment vertical="center"/>
    </xf>
    <xf numFmtId="0" fontId="0" fillId="15" borderId="13" xfId="0" applyFill="1" applyBorder="1" applyAlignment="1">
      <alignment vertical="center"/>
    </xf>
    <xf numFmtId="166" fontId="0" fillId="15" borderId="13" xfId="0" applyNumberFormat="1" applyFill="1" applyBorder="1" applyAlignment="1">
      <alignment vertical="center"/>
    </xf>
    <xf numFmtId="166" fontId="1" fillId="15" borderId="13" xfId="2" applyNumberFormat="1" applyFont="1" applyFill="1" applyBorder="1" applyAlignment="1">
      <alignment vertical="center"/>
    </xf>
    <xf numFmtId="166" fontId="0" fillId="15" borderId="14" xfId="0" applyNumberFormat="1" applyFill="1" applyBorder="1" applyAlignment="1">
      <alignment vertical="center"/>
    </xf>
    <xf numFmtId="0" fontId="0" fillId="0" borderId="17" xfId="0" applyBorder="1" applyAlignment="1">
      <alignment horizontal="center" vertical="center"/>
    </xf>
    <xf numFmtId="0" fontId="0" fillId="0" borderId="17" xfId="0" applyBorder="1" applyAlignment="1">
      <alignment horizontal="left" vertical="center" wrapText="1"/>
    </xf>
    <xf numFmtId="44" fontId="1" fillId="13" borderId="32" xfId="10" applyFont="1" applyFill="1" applyBorder="1" applyAlignment="1">
      <alignment vertical="center"/>
    </xf>
    <xf numFmtId="166" fontId="1" fillId="14" borderId="17" xfId="10" applyNumberFormat="1" applyFont="1" applyFill="1" applyBorder="1" applyAlignment="1">
      <alignment vertical="center"/>
    </xf>
    <xf numFmtId="0" fontId="0" fillId="0" borderId="13" xfId="0" applyBorder="1" applyAlignment="1">
      <alignment horizontal="left" vertical="center"/>
    </xf>
    <xf numFmtId="0" fontId="0" fillId="0" borderId="17" xfId="0" applyBorder="1" applyAlignment="1">
      <alignment vertical="center"/>
    </xf>
    <xf numFmtId="7" fontId="1" fillId="13" borderId="32" xfId="2" applyNumberFormat="1" applyFont="1" applyFill="1" applyBorder="1" applyAlignment="1">
      <alignment vertical="center"/>
    </xf>
    <xf numFmtId="4" fontId="1" fillId="14" borderId="13" xfId="10" applyNumberFormat="1" applyFont="1" applyFill="1" applyBorder="1" applyAlignment="1">
      <alignment vertical="center"/>
    </xf>
    <xf numFmtId="166" fontId="0" fillId="14" borderId="13" xfId="0" applyNumberFormat="1" applyFill="1" applyBorder="1" applyAlignment="1">
      <alignment vertical="center"/>
    </xf>
    <xf numFmtId="44" fontId="0" fillId="13" borderId="15" xfId="10" applyFont="1" applyFill="1" applyBorder="1" applyAlignment="1">
      <alignment vertical="center"/>
    </xf>
    <xf numFmtId="167" fontId="0" fillId="12" borderId="2" xfId="10" applyNumberFormat="1" applyFont="1" applyFill="1" applyBorder="1" applyAlignment="1">
      <alignment vertical="center"/>
    </xf>
    <xf numFmtId="167" fontId="0" fillId="12" borderId="15" xfId="10" applyNumberFormat="1" applyFont="1" applyFill="1" applyBorder="1" applyAlignment="1">
      <alignment vertical="center"/>
    </xf>
    <xf numFmtId="0" fontId="0" fillId="12" borderId="16" xfId="0" applyNumberFormat="1" applyFont="1" applyFill="1" applyBorder="1" applyAlignment="1">
      <alignment horizontal="center" vertical="center"/>
    </xf>
    <xf numFmtId="3" fontId="0" fillId="13" borderId="15" xfId="0" applyNumberFormat="1" applyFill="1" applyBorder="1" applyAlignment="1">
      <alignment vertical="center"/>
    </xf>
    <xf numFmtId="4" fontId="1" fillId="14" borderId="15" xfId="10" applyNumberFormat="1" applyFont="1" applyFill="1" applyBorder="1" applyAlignment="1">
      <alignment vertical="center"/>
    </xf>
    <xf numFmtId="1" fontId="0" fillId="14" borderId="15" xfId="0" applyNumberFormat="1" applyFill="1" applyBorder="1" applyAlignment="1">
      <alignment vertical="center"/>
    </xf>
    <xf numFmtId="0" fontId="0" fillId="15" borderId="15" xfId="0" applyFill="1" applyBorder="1" applyAlignment="1">
      <alignment vertical="center" wrapText="1"/>
    </xf>
    <xf numFmtId="44" fontId="1" fillId="15" borderId="15" xfId="10" applyFont="1" applyFill="1" applyBorder="1" applyAlignment="1">
      <alignment vertical="center"/>
    </xf>
    <xf numFmtId="0" fontId="0" fillId="15" borderId="15" xfId="0" applyFont="1" applyFill="1" applyBorder="1" applyAlignment="1">
      <alignment vertical="center"/>
    </xf>
    <xf numFmtId="44" fontId="0" fillId="15" borderId="16" xfId="10" applyFont="1" applyFill="1" applyBorder="1" applyAlignment="1">
      <alignment vertical="center"/>
    </xf>
    <xf numFmtId="44" fontId="1" fillId="15" borderId="2" xfId="10" applyFont="1" applyFill="1" applyBorder="1" applyAlignment="1">
      <alignment vertical="center"/>
    </xf>
    <xf numFmtId="44" fontId="0" fillId="15" borderId="15" xfId="0" applyNumberFormat="1" applyFont="1" applyFill="1" applyBorder="1" applyAlignment="1">
      <alignment vertical="center"/>
    </xf>
    <xf numFmtId="166" fontId="0" fillId="15" borderId="16" xfId="0" applyNumberFormat="1" applyFont="1" applyFill="1" applyBorder="1" applyAlignment="1">
      <alignment horizontal="center" vertical="center"/>
    </xf>
    <xf numFmtId="7" fontId="1" fillId="15" borderId="2" xfId="2" applyNumberFormat="1" applyFont="1" applyFill="1" applyBorder="1" applyAlignment="1">
      <alignment vertical="center"/>
    </xf>
    <xf numFmtId="0" fontId="0" fillId="15" borderId="15" xfId="0" applyFill="1" applyBorder="1" applyAlignment="1">
      <alignment vertical="center"/>
    </xf>
    <xf numFmtId="166" fontId="0" fillId="15" borderId="15" xfId="0" applyNumberFormat="1" applyFill="1" applyBorder="1" applyAlignment="1">
      <alignment vertical="center"/>
    </xf>
    <xf numFmtId="4" fontId="1" fillId="15" borderId="15" xfId="2" applyNumberFormat="1" applyFont="1" applyFill="1" applyBorder="1" applyAlignment="1">
      <alignment vertical="center"/>
    </xf>
    <xf numFmtId="0" fontId="1" fillId="15" borderId="17" xfId="0" applyFont="1" applyFill="1" applyBorder="1" applyAlignment="1">
      <alignment vertical="center" wrapText="1"/>
    </xf>
    <xf numFmtId="44" fontId="1" fillId="15" borderId="17" xfId="10" applyFont="1" applyFill="1" applyBorder="1" applyAlignment="1">
      <alignment vertical="center"/>
    </xf>
    <xf numFmtId="44" fontId="0" fillId="15" borderId="18" xfId="10" applyFont="1" applyFill="1" applyBorder="1" applyAlignment="1">
      <alignment vertical="center"/>
    </xf>
    <xf numFmtId="44" fontId="1" fillId="15" borderId="32" xfId="10" applyFont="1" applyFill="1" applyBorder="1" applyAlignment="1">
      <alignment vertical="center"/>
    </xf>
    <xf numFmtId="44" fontId="0" fillId="15" borderId="17" xfId="0" applyNumberFormat="1" applyFont="1" applyFill="1" applyBorder="1" applyAlignment="1">
      <alignment vertical="center"/>
    </xf>
    <xf numFmtId="166" fontId="0" fillId="15" borderId="18" xfId="0" applyNumberFormat="1" applyFont="1" applyFill="1" applyBorder="1" applyAlignment="1">
      <alignment horizontal="center" vertical="center"/>
    </xf>
    <xf numFmtId="7" fontId="1" fillId="15" borderId="32" xfId="2" applyNumberFormat="1" applyFont="1" applyFill="1" applyBorder="1" applyAlignment="1">
      <alignment vertical="center"/>
    </xf>
    <xf numFmtId="166" fontId="0" fillId="15" borderId="17" xfId="0" applyNumberFormat="1" applyFill="1" applyBorder="1" applyAlignment="1">
      <alignment vertical="center"/>
    </xf>
    <xf numFmtId="4" fontId="1" fillId="15" borderId="17" xfId="2" applyNumberFormat="1" applyFont="1" applyFill="1" applyBorder="1" applyAlignment="1">
      <alignment vertical="center"/>
    </xf>
    <xf numFmtId="166" fontId="1" fillId="13" borderId="115" xfId="2" applyNumberFormat="1" applyFont="1" applyFill="1" applyBorder="1" applyAlignment="1">
      <alignment vertical="center"/>
    </xf>
    <xf numFmtId="166" fontId="1" fillId="14" borderId="13" xfId="2" applyNumberFormat="1" applyFont="1" applyFill="1" applyBorder="1" applyAlignment="1">
      <alignment vertical="center"/>
    </xf>
    <xf numFmtId="169" fontId="1" fillId="13" borderId="2" xfId="10" applyNumberFormat="1" applyFont="1" applyFill="1" applyBorder="1" applyAlignment="1">
      <alignment vertical="center"/>
    </xf>
    <xf numFmtId="1" fontId="0" fillId="13" borderId="15" xfId="0" applyNumberFormat="1" applyFill="1" applyBorder="1" applyAlignment="1">
      <alignment vertical="center"/>
    </xf>
    <xf numFmtId="3" fontId="1" fillId="14" borderId="15" xfId="2" applyNumberFormat="1" applyFont="1" applyFill="1" applyBorder="1" applyAlignment="1">
      <alignment vertical="center"/>
    </xf>
    <xf numFmtId="3" fontId="0" fillId="14" borderId="15" xfId="0" applyNumberFormat="1" applyFill="1" applyBorder="1" applyAlignment="1">
      <alignment vertical="center"/>
    </xf>
    <xf numFmtId="0" fontId="0" fillId="15" borderId="15" xfId="0" applyFill="1" applyBorder="1" applyAlignment="1">
      <alignment horizontal="center" vertical="center"/>
    </xf>
    <xf numFmtId="0" fontId="0" fillId="15" borderId="15" xfId="0" applyFill="1" applyBorder="1" applyAlignment="1">
      <alignment horizontal="left" vertical="center" wrapText="1"/>
    </xf>
    <xf numFmtId="166" fontId="1" fillId="15" borderId="2" xfId="10" applyNumberFormat="1" applyFont="1" applyFill="1" applyBorder="1" applyAlignment="1">
      <alignment vertical="center"/>
    </xf>
    <xf numFmtId="166" fontId="1" fillId="15" borderId="15" xfId="10" applyNumberFormat="1" applyFont="1" applyFill="1" applyBorder="1" applyAlignment="1">
      <alignment vertical="center"/>
    </xf>
    <xf numFmtId="166" fontId="0" fillId="15" borderId="16" xfId="0" applyNumberFormat="1" applyFill="1" applyBorder="1" applyAlignment="1">
      <alignment vertical="center"/>
    </xf>
    <xf numFmtId="0" fontId="0" fillId="15" borderId="17" xfId="0" applyFill="1" applyBorder="1" applyAlignment="1">
      <alignment horizontal="center" vertical="center"/>
    </xf>
    <xf numFmtId="166" fontId="1" fillId="15" borderId="32" xfId="2" applyNumberFormat="1" applyFont="1" applyFill="1" applyBorder="1" applyAlignment="1">
      <alignment vertical="center"/>
    </xf>
    <xf numFmtId="166" fontId="1" fillId="15" borderId="115" xfId="2" applyNumberFormat="1" applyFont="1" applyFill="1" applyBorder="1" applyAlignment="1">
      <alignment vertical="center"/>
    </xf>
    <xf numFmtId="0" fontId="0" fillId="0" borderId="38" xfId="0" applyBorder="1" applyAlignment="1">
      <alignment horizontal="center" vertical="center"/>
    </xf>
    <xf numFmtId="0" fontId="0" fillId="0" borderId="35" xfId="0"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vertical="center" wrapText="1"/>
    </xf>
    <xf numFmtId="44" fontId="1" fillId="12" borderId="35" xfId="10" applyFont="1" applyFill="1" applyBorder="1" applyAlignment="1">
      <alignment vertical="center"/>
    </xf>
    <xf numFmtId="0" fontId="0" fillId="12" borderId="35" xfId="0" applyFont="1" applyFill="1" applyBorder="1" applyAlignment="1">
      <alignment vertical="center"/>
    </xf>
    <xf numFmtId="44" fontId="0" fillId="12" borderId="39" xfId="10" applyFont="1" applyFill="1" applyBorder="1" applyAlignment="1">
      <alignment vertical="center"/>
    </xf>
    <xf numFmtId="44" fontId="1" fillId="12" borderId="36" xfId="10" applyFont="1" applyFill="1" applyBorder="1" applyAlignment="1">
      <alignment vertical="center"/>
    </xf>
    <xf numFmtId="44" fontId="0" fillId="12" borderId="35" xfId="0" applyNumberFormat="1" applyFont="1" applyFill="1" applyBorder="1" applyAlignment="1">
      <alignment vertical="center"/>
    </xf>
    <xf numFmtId="166" fontId="0" fillId="12" borderId="39" xfId="0" applyNumberFormat="1" applyFont="1" applyFill="1" applyBorder="1" applyAlignment="1">
      <alignment horizontal="center" vertical="center"/>
    </xf>
    <xf numFmtId="166" fontId="1" fillId="13" borderId="36" xfId="10" applyNumberFormat="1" applyFont="1" applyFill="1" applyBorder="1" applyAlignment="1">
      <alignment vertical="center"/>
    </xf>
    <xf numFmtId="0" fontId="0" fillId="13" borderId="35" xfId="0" applyFill="1" applyBorder="1" applyAlignment="1">
      <alignment vertical="center"/>
    </xf>
    <xf numFmtId="166" fontId="0" fillId="13" borderId="35" xfId="0" applyNumberFormat="1" applyFill="1" applyBorder="1" applyAlignment="1">
      <alignment vertical="center"/>
    </xf>
    <xf numFmtId="166" fontId="1" fillId="14" borderId="35" xfId="10" applyNumberFormat="1" applyFont="1" applyFill="1" applyBorder="1" applyAlignment="1">
      <alignment vertical="center"/>
    </xf>
    <xf numFmtId="0" fontId="0" fillId="14" borderId="35" xfId="0" applyFill="1" applyBorder="1" applyAlignment="1">
      <alignment vertical="center"/>
    </xf>
    <xf numFmtId="166" fontId="0" fillId="14" borderId="39" xfId="0" applyNumberFormat="1" applyFill="1" applyBorder="1" applyAlignment="1">
      <alignment vertical="center"/>
    </xf>
    <xf numFmtId="0" fontId="0" fillId="0" borderId="108" xfId="0" applyBorder="1" applyAlignment="1">
      <alignment vertical="center" wrapText="1"/>
    </xf>
    <xf numFmtId="166" fontId="1" fillId="12" borderId="108" xfId="10" applyNumberFormat="1" applyFont="1" applyFill="1" applyBorder="1" applyAlignment="1">
      <alignment vertical="center"/>
    </xf>
    <xf numFmtId="0" fontId="0" fillId="12" borderId="108" xfId="0" applyFont="1" applyFill="1" applyBorder="1" applyAlignment="1">
      <alignment vertical="center"/>
    </xf>
    <xf numFmtId="44" fontId="0" fillId="12" borderId="110" xfId="10" applyFont="1" applyFill="1" applyBorder="1" applyAlignment="1">
      <alignment vertical="center"/>
    </xf>
    <xf numFmtId="166" fontId="1" fillId="12" borderId="105" xfId="10" applyNumberFormat="1" applyFont="1" applyFill="1" applyBorder="1" applyAlignment="1">
      <alignment vertical="center"/>
    </xf>
    <xf numFmtId="166" fontId="0" fillId="12" borderId="108" xfId="0" applyNumberFormat="1" applyFont="1" applyFill="1" applyBorder="1" applyAlignment="1">
      <alignment vertical="center"/>
    </xf>
    <xf numFmtId="166" fontId="0" fillId="12" borderId="110" xfId="0" applyNumberFormat="1" applyFont="1" applyFill="1" applyBorder="1" applyAlignment="1">
      <alignment horizontal="center" vertical="center"/>
    </xf>
    <xf numFmtId="166" fontId="1" fillId="13" borderId="105" xfId="10" applyNumberFormat="1" applyFont="1" applyFill="1" applyBorder="1" applyAlignment="1">
      <alignment vertical="center"/>
    </xf>
    <xf numFmtId="0" fontId="0" fillId="13" borderId="108" xfId="0" applyFill="1" applyBorder="1" applyAlignment="1">
      <alignment vertical="center"/>
    </xf>
    <xf numFmtId="166" fontId="0" fillId="13" borderId="108" xfId="0" applyNumberFormat="1" applyFill="1" applyBorder="1" applyAlignment="1">
      <alignment vertical="center"/>
    </xf>
    <xf numFmtId="166" fontId="1" fillId="14" borderId="108" xfId="10" applyNumberFormat="1" applyFont="1" applyFill="1" applyBorder="1" applyAlignment="1">
      <alignment vertical="center"/>
    </xf>
    <xf numFmtId="0" fontId="0" fillId="14" borderId="108" xfId="0" applyFill="1" applyBorder="1" applyAlignment="1">
      <alignment vertical="center"/>
    </xf>
    <xf numFmtId="166" fontId="0" fillId="14" borderId="110" xfId="0" applyNumberFormat="1" applyFill="1" applyBorder="1" applyAlignment="1">
      <alignment vertical="center"/>
    </xf>
    <xf numFmtId="166" fontId="1" fillId="12" borderId="15" xfId="2" applyNumberFormat="1" applyFont="1" applyFill="1" applyBorder="1" applyAlignment="1">
      <alignment vertical="center"/>
    </xf>
    <xf numFmtId="166" fontId="1" fillId="12" borderId="2" xfId="2" applyNumberFormat="1" applyFont="1" applyFill="1" applyBorder="1" applyAlignment="1">
      <alignment vertical="center"/>
    </xf>
    <xf numFmtId="166" fontId="1" fillId="15" borderId="15" xfId="2" applyNumberFormat="1" applyFont="1" applyFill="1" applyBorder="1" applyAlignment="1">
      <alignment vertical="center"/>
    </xf>
    <xf numFmtId="166" fontId="1" fillId="15" borderId="2" xfId="2" applyNumberFormat="1" applyFont="1" applyFill="1" applyBorder="1" applyAlignment="1">
      <alignment vertical="center"/>
    </xf>
    <xf numFmtId="2" fontId="0" fillId="15" borderId="15" xfId="0" applyNumberFormat="1" applyFont="1" applyFill="1" applyBorder="1" applyAlignment="1">
      <alignment vertical="center"/>
    </xf>
    <xf numFmtId="166" fontId="0" fillId="15" borderId="15" xfId="0" applyNumberFormat="1" applyFont="1" applyFill="1" applyBorder="1" applyAlignment="1">
      <alignment vertical="center"/>
    </xf>
    <xf numFmtId="44" fontId="0" fillId="15" borderId="15" xfId="10" applyFont="1" applyFill="1" applyBorder="1" applyAlignment="1">
      <alignment vertical="center"/>
    </xf>
    <xf numFmtId="166" fontId="1" fillId="12" borderId="17" xfId="2" applyNumberFormat="1" applyFont="1" applyFill="1" applyBorder="1" applyAlignment="1">
      <alignment vertical="center"/>
    </xf>
    <xf numFmtId="166" fontId="0" fillId="12" borderId="17" xfId="0" applyNumberFormat="1" applyFont="1" applyFill="1" applyBorder="1" applyAlignment="1">
      <alignment vertical="center"/>
    </xf>
    <xf numFmtId="10" fontId="0" fillId="12" borderId="18" xfId="10" applyNumberFormat="1" applyFont="1" applyFill="1" applyBorder="1" applyAlignment="1">
      <alignment vertical="center"/>
    </xf>
    <xf numFmtId="166" fontId="0" fillId="12" borderId="32" xfId="0" applyNumberFormat="1" applyFont="1" applyFill="1" applyBorder="1" applyAlignment="1">
      <alignment vertical="center"/>
    </xf>
    <xf numFmtId="10" fontId="0" fillId="12" borderId="17" xfId="10" applyNumberFormat="1" applyFont="1" applyFill="1" applyBorder="1" applyAlignment="1">
      <alignment vertical="center"/>
    </xf>
    <xf numFmtId="10" fontId="0" fillId="12" borderId="18" xfId="10" applyNumberFormat="1" applyFont="1" applyFill="1" applyBorder="1" applyAlignment="1">
      <alignment horizontal="center" vertical="center"/>
    </xf>
    <xf numFmtId="10" fontId="0" fillId="13" borderId="17" xfId="0" applyNumberFormat="1" applyFill="1" applyBorder="1" applyAlignment="1">
      <alignment vertical="center"/>
    </xf>
    <xf numFmtId="10" fontId="0" fillId="14" borderId="18" xfId="0" applyNumberFormat="1" applyFill="1" applyBorder="1" applyAlignment="1">
      <alignment vertical="center"/>
    </xf>
    <xf numFmtId="43" fontId="1" fillId="0" borderId="0" xfId="2" applyFont="1" applyFill="1" applyBorder="1" applyAlignment="1">
      <alignment vertical="center"/>
    </xf>
    <xf numFmtId="0" fontId="0" fillId="0" borderId="0" xfId="0" applyFont="1" applyFill="1" applyBorder="1" applyAlignment="1">
      <alignment vertical="center"/>
    </xf>
    <xf numFmtId="2" fontId="0" fillId="0" borderId="0" xfId="0" applyNumberFormat="1" applyFont="1" applyFill="1" applyBorder="1" applyAlignment="1">
      <alignment vertical="center"/>
    </xf>
    <xf numFmtId="0" fontId="0" fillId="0" borderId="0" xfId="0" applyFill="1" applyBorder="1" applyAlignment="1">
      <alignment vertical="center"/>
    </xf>
    <xf numFmtId="2" fontId="0" fillId="0" borderId="0" xfId="0" applyNumberFormat="1" applyFill="1" applyBorder="1" applyAlignment="1">
      <alignment vertical="center"/>
    </xf>
    <xf numFmtId="4" fontId="1" fillId="0" borderId="0" xfId="2" applyNumberFormat="1" applyFont="1" applyFill="1" applyBorder="1" applyAlignment="1">
      <alignment vertical="center"/>
    </xf>
    <xf numFmtId="0" fontId="0" fillId="0" borderId="26" xfId="0" applyBorder="1" applyAlignment="1">
      <alignment vertical="center"/>
    </xf>
    <xf numFmtId="0" fontId="0" fillId="0" borderId="27" xfId="0" applyBorder="1" applyAlignment="1">
      <alignment horizontal="center" vertical="center" wrapText="1"/>
    </xf>
    <xf numFmtId="0" fontId="0" fillId="15" borderId="27" xfId="0" applyFill="1" applyBorder="1" applyAlignment="1">
      <alignment horizontal="center" vertical="center"/>
    </xf>
    <xf numFmtId="0" fontId="0" fillId="15" borderId="27" xfId="0" applyFill="1" applyBorder="1" applyAlignment="1">
      <alignment vertical="center" wrapText="1"/>
    </xf>
    <xf numFmtId="166" fontId="1" fillId="15" borderId="27" xfId="2" applyNumberFormat="1" applyFont="1" applyFill="1" applyBorder="1" applyAlignment="1">
      <alignment vertical="center"/>
    </xf>
    <xf numFmtId="0" fontId="0" fillId="15" borderId="27" xfId="0" applyFont="1" applyFill="1" applyBorder="1" applyAlignment="1">
      <alignment vertical="center"/>
    </xf>
    <xf numFmtId="166" fontId="0" fillId="15" borderId="33" xfId="0" applyNumberFormat="1" applyFont="1" applyFill="1" applyBorder="1" applyAlignment="1">
      <alignment vertical="center"/>
    </xf>
    <xf numFmtId="166" fontId="0" fillId="15" borderId="117" xfId="0" applyNumberFormat="1" applyFont="1" applyFill="1" applyBorder="1" applyAlignment="1">
      <alignment vertical="center"/>
    </xf>
    <xf numFmtId="166" fontId="0" fillId="15" borderId="27" xfId="0" applyNumberFormat="1" applyFont="1" applyFill="1" applyBorder="1" applyAlignment="1">
      <alignment vertical="center"/>
    </xf>
    <xf numFmtId="166" fontId="0" fillId="15" borderId="33" xfId="0" applyNumberFormat="1" applyFont="1" applyFill="1" applyBorder="1" applyAlignment="1">
      <alignment horizontal="center" vertical="center"/>
    </xf>
    <xf numFmtId="166" fontId="1" fillId="15" borderId="117" xfId="2" applyNumberFormat="1" applyFont="1" applyFill="1" applyBorder="1" applyAlignment="1">
      <alignment vertical="center"/>
    </xf>
    <xf numFmtId="0" fontId="0" fillId="15" borderId="27" xfId="0" applyFill="1" applyBorder="1" applyAlignment="1">
      <alignment vertical="center"/>
    </xf>
    <xf numFmtId="166" fontId="0" fillId="15" borderId="27" xfId="0" applyNumberFormat="1" applyFill="1" applyBorder="1" applyAlignment="1">
      <alignment vertical="center"/>
    </xf>
    <xf numFmtId="166" fontId="0" fillId="15" borderId="33" xfId="0" applyNumberFormat="1" applyFill="1" applyBorder="1" applyAlignment="1">
      <alignment vertical="center"/>
    </xf>
    <xf numFmtId="166" fontId="1" fillId="12" borderId="13" xfId="10" applyNumberFormat="1" applyFont="1" applyFill="1" applyBorder="1" applyAlignment="1">
      <alignment vertical="center"/>
    </xf>
    <xf numFmtId="166" fontId="1" fillId="12" borderId="115" xfId="10" applyNumberFormat="1" applyFont="1" applyFill="1" applyBorder="1" applyAlignment="1">
      <alignment vertical="center"/>
    </xf>
    <xf numFmtId="44" fontId="0" fillId="12" borderId="13" xfId="10" applyFont="1" applyFill="1" applyBorder="1" applyAlignment="1">
      <alignment vertical="center"/>
    </xf>
    <xf numFmtId="166" fontId="1" fillId="15" borderId="17" xfId="10" applyNumberFormat="1" applyFont="1" applyFill="1" applyBorder="1" applyAlignment="1">
      <alignment vertical="center"/>
    </xf>
    <xf numFmtId="166" fontId="0" fillId="15" borderId="17" xfId="0" applyNumberFormat="1" applyFont="1" applyFill="1" applyBorder="1" applyAlignment="1">
      <alignment vertical="center"/>
    </xf>
    <xf numFmtId="166" fontId="0" fillId="15" borderId="18" xfId="0" applyNumberFormat="1" applyFont="1" applyFill="1" applyBorder="1" applyAlignment="1">
      <alignment vertical="center"/>
    </xf>
    <xf numFmtId="166" fontId="1" fillId="15" borderId="32" xfId="10" applyNumberFormat="1" applyFont="1" applyFill="1" applyBorder="1" applyAlignment="1">
      <alignment vertical="center"/>
    </xf>
    <xf numFmtId="43" fontId="1" fillId="15" borderId="32" xfId="2" applyFont="1" applyFill="1" applyBorder="1" applyAlignment="1">
      <alignment vertical="center"/>
    </xf>
    <xf numFmtId="0" fontId="0" fillId="15" borderId="35" xfId="0" applyFill="1" applyBorder="1" applyAlignment="1">
      <alignment horizontal="center" vertical="center"/>
    </xf>
    <xf numFmtId="0" fontId="0" fillId="15" borderId="35" xfId="0" applyFill="1" applyBorder="1" applyAlignment="1">
      <alignment vertical="center" wrapText="1"/>
    </xf>
    <xf numFmtId="166" fontId="1" fillId="15" borderId="35" xfId="10" applyNumberFormat="1" applyFont="1" applyFill="1" applyBorder="1" applyAlignment="1">
      <alignment vertical="center"/>
    </xf>
    <xf numFmtId="0" fontId="0" fillId="15" borderId="35" xfId="0" applyFont="1" applyFill="1" applyBorder="1" applyAlignment="1">
      <alignment vertical="center"/>
    </xf>
    <xf numFmtId="44" fontId="0" fillId="15" borderId="39" xfId="10" applyFont="1" applyFill="1" applyBorder="1" applyAlignment="1">
      <alignment vertical="center"/>
    </xf>
    <xf numFmtId="166" fontId="1" fillId="15" borderId="36" xfId="10" applyNumberFormat="1" applyFont="1" applyFill="1" applyBorder="1" applyAlignment="1">
      <alignment vertical="center"/>
    </xf>
    <xf numFmtId="44" fontId="0" fillId="15" borderId="35" xfId="10" applyFont="1" applyFill="1" applyBorder="1" applyAlignment="1">
      <alignment vertical="center"/>
    </xf>
    <xf numFmtId="166" fontId="0" fillId="15" borderId="39" xfId="0" applyNumberFormat="1" applyFont="1" applyFill="1" applyBorder="1" applyAlignment="1">
      <alignment horizontal="center" vertical="center"/>
    </xf>
    <xf numFmtId="44" fontId="1" fillId="15" borderId="36" xfId="10" applyFont="1" applyFill="1" applyBorder="1" applyAlignment="1">
      <alignment vertical="center"/>
    </xf>
    <xf numFmtId="0" fontId="0" fillId="15" borderId="35" xfId="0" applyFill="1" applyBorder="1" applyAlignment="1">
      <alignment vertical="center"/>
    </xf>
    <xf numFmtId="166" fontId="0" fillId="15" borderId="35" xfId="0" applyNumberFormat="1" applyFill="1" applyBorder="1" applyAlignment="1">
      <alignment vertical="center"/>
    </xf>
    <xf numFmtId="166" fontId="0" fillId="15" borderId="39" xfId="0" applyNumberFormat="1" applyFill="1" applyBorder="1" applyAlignment="1">
      <alignment vertical="center"/>
    </xf>
    <xf numFmtId="0" fontId="26" fillId="0" borderId="0" xfId="0" applyFont="1" applyFill="1" applyBorder="1" applyAlignment="1">
      <alignment vertical="center"/>
    </xf>
    <xf numFmtId="0" fontId="0" fillId="0" borderId="26" xfId="0" applyBorder="1" applyAlignment="1">
      <alignment horizontal="center" vertical="center"/>
    </xf>
    <xf numFmtId="4" fontId="1" fillId="15" borderId="27" xfId="2" applyNumberFormat="1" applyFont="1" applyFill="1" applyBorder="1" applyAlignment="1">
      <alignment vertical="center"/>
    </xf>
    <xf numFmtId="2" fontId="0" fillId="15" borderId="118" xfId="0" applyNumberFormat="1" applyFont="1" applyFill="1" applyBorder="1" applyAlignment="1">
      <alignment vertical="center"/>
    </xf>
    <xf numFmtId="4" fontId="0" fillId="15" borderId="26" xfId="0" applyNumberFormat="1" applyFont="1" applyFill="1" applyBorder="1" applyAlignment="1">
      <alignment vertical="center"/>
    </xf>
    <xf numFmtId="4" fontId="0" fillId="0" borderId="0" xfId="0" applyNumberFormat="1" applyFont="1" applyBorder="1" applyAlignment="1">
      <alignment vertical="center"/>
    </xf>
    <xf numFmtId="2" fontId="0" fillId="15" borderId="27" xfId="0" applyNumberFormat="1" applyFont="1" applyFill="1" applyBorder="1" applyAlignment="1">
      <alignment vertical="center"/>
    </xf>
    <xf numFmtId="4" fontId="0" fillId="15" borderId="27" xfId="0" applyNumberFormat="1" applyFont="1" applyFill="1" applyBorder="1" applyAlignment="1">
      <alignment vertical="center"/>
    </xf>
    <xf numFmtId="166" fontId="0" fillId="15" borderId="118" xfId="0" applyNumberFormat="1" applyFont="1" applyFill="1" applyBorder="1" applyAlignment="1">
      <alignment horizontal="center" vertical="center"/>
    </xf>
    <xf numFmtId="166" fontId="1" fillId="15" borderId="26" xfId="2" applyNumberFormat="1" applyFont="1" applyFill="1" applyBorder="1" applyAlignment="1">
      <alignment vertical="center"/>
    </xf>
    <xf numFmtId="0" fontId="0" fillId="0" borderId="0" xfId="0" applyAlignment="1">
      <alignment vertical="center" wrapText="1"/>
    </xf>
    <xf numFmtId="4" fontId="0" fillId="0" borderId="0" xfId="0" applyNumberFormat="1" applyFont="1" applyAlignment="1">
      <alignment vertical="center"/>
    </xf>
    <xf numFmtId="0" fontId="0" fillId="0" borderId="0" xfId="0" applyFont="1" applyAlignment="1">
      <alignment vertical="center"/>
    </xf>
    <xf numFmtId="2" fontId="0" fillId="0" borderId="0" xfId="0" applyNumberFormat="1" applyFont="1" applyAlignment="1">
      <alignment vertical="center"/>
    </xf>
    <xf numFmtId="4" fontId="0" fillId="0" borderId="0" xfId="0" applyNumberFormat="1" applyAlignment="1">
      <alignment vertical="center"/>
    </xf>
    <xf numFmtId="0" fontId="0" fillId="0" borderId="27" xfId="0" applyBorder="1" applyAlignment="1">
      <alignment horizontal="center" vertical="center"/>
    </xf>
    <xf numFmtId="0" fontId="0" fillId="0" borderId="27" xfId="0" applyBorder="1" applyAlignment="1">
      <alignment vertical="center" wrapText="1"/>
    </xf>
    <xf numFmtId="4" fontId="1" fillId="12" borderId="27" xfId="10" applyNumberFormat="1" applyFont="1" applyFill="1" applyBorder="1" applyAlignment="1">
      <alignment vertical="center"/>
    </xf>
    <xf numFmtId="0" fontId="0" fillId="12" borderId="27" xfId="0" applyFont="1" applyFill="1" applyBorder="1" applyAlignment="1">
      <alignment vertical="center"/>
    </xf>
    <xf numFmtId="2" fontId="0" fillId="12" borderId="118" xfId="10" applyNumberFormat="1" applyFont="1" applyFill="1" applyBorder="1" applyAlignment="1">
      <alignment vertical="center"/>
    </xf>
    <xf numFmtId="4" fontId="0" fillId="12" borderId="26" xfId="10" applyNumberFormat="1" applyFont="1" applyFill="1" applyBorder="1" applyAlignment="1">
      <alignment vertical="center"/>
    </xf>
    <xf numFmtId="166" fontId="0" fillId="12" borderId="27" xfId="10" applyNumberFormat="1" applyFont="1" applyFill="1" applyBorder="1" applyAlignment="1">
      <alignment vertical="center"/>
    </xf>
    <xf numFmtId="166" fontId="0" fillId="12" borderId="118" xfId="0" applyNumberFormat="1" applyFont="1" applyFill="1" applyBorder="1" applyAlignment="1">
      <alignment horizontal="center" vertical="center"/>
    </xf>
    <xf numFmtId="4" fontId="1" fillId="13" borderId="26" xfId="10" applyNumberFormat="1" applyFont="1" applyFill="1" applyBorder="1" applyAlignment="1">
      <alignment vertical="center"/>
    </xf>
    <xf numFmtId="0" fontId="0" fillId="13" borderId="27" xfId="0" applyFill="1" applyBorder="1" applyAlignment="1">
      <alignment vertical="center"/>
    </xf>
    <xf numFmtId="166" fontId="0" fillId="13" borderId="27" xfId="0" applyNumberFormat="1" applyFill="1" applyBorder="1" applyAlignment="1">
      <alignment vertical="center"/>
    </xf>
    <xf numFmtId="4" fontId="1" fillId="14" borderId="27" xfId="10" applyNumberFormat="1" applyFont="1" applyFill="1" applyBorder="1" applyAlignment="1">
      <alignment vertical="center"/>
    </xf>
    <xf numFmtId="0" fontId="0" fillId="14" borderId="27" xfId="0" applyFill="1" applyBorder="1" applyAlignment="1">
      <alignment vertical="center"/>
    </xf>
    <xf numFmtId="166" fontId="0" fillId="14" borderId="33" xfId="0" applyNumberFormat="1" applyFill="1" applyBorder="1" applyAlignment="1">
      <alignment vertical="center"/>
    </xf>
    <xf numFmtId="4" fontId="1" fillId="12" borderId="13" xfId="2" applyNumberFormat="1" applyFont="1" applyFill="1" applyBorder="1" applyAlignment="1">
      <alignment vertical="center"/>
    </xf>
    <xf numFmtId="2" fontId="0" fillId="12" borderId="14" xfId="0" applyNumberFormat="1" applyFont="1" applyFill="1" applyBorder="1" applyAlignment="1">
      <alignment vertical="center"/>
    </xf>
    <xf numFmtId="4" fontId="0" fillId="12" borderId="115" xfId="0" applyNumberFormat="1" applyFont="1" applyFill="1" applyBorder="1" applyAlignment="1">
      <alignment vertical="center"/>
    </xf>
    <xf numFmtId="4" fontId="1" fillId="14" borderId="13" xfId="2" applyNumberFormat="1" applyFont="1" applyFill="1" applyBorder="1" applyAlignment="1">
      <alignment vertical="center"/>
    </xf>
    <xf numFmtId="4" fontId="1" fillId="12" borderId="35" xfId="10" applyNumberFormat="1" applyFont="1" applyFill="1" applyBorder="1" applyAlignment="1">
      <alignment vertical="center"/>
    </xf>
    <xf numFmtId="2" fontId="0" fillId="12" borderId="39" xfId="10" applyNumberFormat="1" applyFont="1" applyFill="1" applyBorder="1" applyAlignment="1">
      <alignment vertical="center"/>
    </xf>
    <xf numFmtId="4" fontId="0" fillId="12" borderId="36" xfId="10" applyNumberFormat="1" applyFont="1" applyFill="1" applyBorder="1" applyAlignment="1">
      <alignment vertical="center"/>
    </xf>
    <xf numFmtId="166" fontId="0" fillId="12" borderId="35" xfId="10" applyNumberFormat="1" applyFont="1" applyFill="1" applyBorder="1" applyAlignment="1">
      <alignment vertical="center"/>
    </xf>
    <xf numFmtId="166" fontId="0" fillId="13" borderId="37" xfId="0" applyNumberFormat="1" applyFill="1" applyBorder="1" applyAlignment="1">
      <alignment vertical="center"/>
    </xf>
    <xf numFmtId="4" fontId="1" fillId="14" borderId="38" xfId="10" applyNumberFormat="1" applyFont="1" applyFill="1" applyBorder="1" applyAlignment="1">
      <alignment vertical="center"/>
    </xf>
    <xf numFmtId="43" fontId="1" fillId="0" borderId="0" xfId="2" applyFont="1" applyAlignment="1">
      <alignment vertical="center"/>
    </xf>
    <xf numFmtId="0" fontId="31" fillId="0" borderId="0" xfId="0" applyFont="1" applyAlignment="1">
      <alignment vertical="center"/>
    </xf>
    <xf numFmtId="43" fontId="24" fillId="0" borderId="0" xfId="2" applyFont="1" applyAlignment="1">
      <alignment vertical="center"/>
    </xf>
    <xf numFmtId="0" fontId="24" fillId="0" borderId="0" xfId="0" applyFont="1" applyAlignment="1">
      <alignment vertical="center"/>
    </xf>
    <xf numFmtId="43" fontId="0" fillId="0" borderId="0" xfId="0" applyNumberFormat="1" applyAlignment="1">
      <alignment vertical="center"/>
    </xf>
    <xf numFmtId="43" fontId="24" fillId="0" borderId="0" xfId="0" applyNumberFormat="1" applyFont="1" applyAlignment="1">
      <alignment vertical="center"/>
    </xf>
    <xf numFmtId="0" fontId="36" fillId="0" borderId="0" xfId="0" applyFont="1" applyAlignment="1">
      <alignment horizontal="right" vertical="center" wrapText="1"/>
    </xf>
    <xf numFmtId="0" fontId="36" fillId="0" borderId="0" xfId="0" applyFont="1" applyAlignment="1">
      <alignment horizontal="right" vertical="center"/>
    </xf>
    <xf numFmtId="0" fontId="36" fillId="0" borderId="0" xfId="0" applyFont="1" applyBorder="1" applyAlignment="1">
      <alignment horizontal="right" vertical="center"/>
    </xf>
    <xf numFmtId="2" fontId="0" fillId="14" borderId="16" xfId="0" applyNumberFormat="1" applyFill="1" applyBorder="1" applyAlignment="1">
      <alignment vertical="center"/>
    </xf>
    <xf numFmtId="166" fontId="0" fillId="14" borderId="17" xfId="0" applyNumberFormat="1" applyFill="1" applyBorder="1" applyAlignment="1">
      <alignment vertical="center"/>
    </xf>
    <xf numFmtId="0" fontId="14" fillId="3" borderId="15" xfId="7" applyFont="1" applyFill="1" applyBorder="1" applyAlignment="1" applyProtection="1">
      <alignment horizontal="center" vertical="center"/>
      <protection hidden="1"/>
    </xf>
    <xf numFmtId="0" fontId="41" fillId="0" borderId="0" xfId="7" applyFont="1"/>
    <xf numFmtId="4" fontId="6" fillId="0" borderId="0" xfId="7" applyNumberFormat="1" applyFont="1"/>
    <xf numFmtId="49" fontId="41" fillId="0" borderId="0" xfId="7" applyNumberFormat="1" applyFont="1"/>
    <xf numFmtId="0" fontId="0" fillId="0" borderId="0" xfId="0"/>
    <xf numFmtId="0" fontId="6" fillId="0" borderId="0" xfId="8" applyAlignment="1" applyProtection="1">
      <alignment horizontal="center" vertical="center"/>
    </xf>
    <xf numFmtId="0" fontId="10" fillId="0" borderId="0" xfId="8" applyFont="1" applyAlignment="1" applyProtection="1">
      <alignment horizontal="center" vertical="center"/>
      <protection locked="0"/>
    </xf>
    <xf numFmtId="0" fontId="3" fillId="0" borderId="0" xfId="13" applyBorder="1" applyAlignment="1" applyProtection="1">
      <alignment vertical="top"/>
      <protection locked="0"/>
    </xf>
    <xf numFmtId="0" fontId="6" fillId="0" borderId="0" xfId="8" applyBorder="1" applyAlignment="1" applyProtection="1">
      <alignment horizontal="center" vertical="center"/>
      <protection locked="0"/>
    </xf>
    <xf numFmtId="0" fontId="6" fillId="2" borderId="15" xfId="8" applyFill="1" applyBorder="1" applyAlignment="1" applyProtection="1">
      <alignment horizontal="center" vertical="center" wrapText="1"/>
    </xf>
    <xf numFmtId="0" fontId="9" fillId="2" borderId="15" xfId="8" applyFont="1" applyFill="1" applyBorder="1" applyAlignment="1" applyProtection="1">
      <alignment horizontal="center" vertical="center" textRotation="90"/>
    </xf>
    <xf numFmtId="0" fontId="6" fillId="0" borderId="15" xfId="8" applyBorder="1" applyAlignment="1" applyProtection="1">
      <alignment horizontal="center" vertical="center"/>
      <protection locked="0"/>
    </xf>
    <xf numFmtId="0" fontId="6" fillId="0" borderId="15" xfId="8" applyFill="1" applyBorder="1" applyAlignment="1" applyProtection="1">
      <alignment horizontal="center" vertical="center"/>
      <protection locked="0"/>
    </xf>
    <xf numFmtId="0" fontId="6" fillId="0" borderId="17" xfId="8" applyBorder="1" applyAlignment="1" applyProtection="1">
      <alignment horizontal="center" vertical="center"/>
      <protection locked="0"/>
    </xf>
    <xf numFmtId="0" fontId="6" fillId="0" borderId="17" xfId="8" applyFill="1" applyBorder="1" applyAlignment="1" applyProtection="1">
      <alignment horizontal="center" vertical="center"/>
      <protection locked="0"/>
    </xf>
    <xf numFmtId="0" fontId="6" fillId="0" borderId="17" xfId="8" applyFont="1" applyFill="1" applyBorder="1" applyAlignment="1" applyProtection="1">
      <alignment horizontal="center" vertical="center"/>
      <protection locked="0"/>
    </xf>
    <xf numFmtId="0" fontId="6" fillId="0" borderId="17" xfId="8" applyFont="1" applyBorder="1" applyAlignment="1" applyProtection="1">
      <alignment horizontal="center" vertical="center"/>
      <protection locked="0"/>
    </xf>
    <xf numFmtId="16" fontId="23" fillId="0" borderId="15" xfId="8" applyNumberFormat="1" applyFont="1" applyFill="1" applyBorder="1" applyAlignment="1" applyProtection="1">
      <alignment horizontal="center" vertical="center"/>
      <protection locked="0"/>
    </xf>
    <xf numFmtId="0" fontId="3" fillId="0" borderId="0" xfId="13" applyAlignment="1" applyProtection="1">
      <alignment horizontal="center" vertical="center"/>
      <protection locked="0"/>
    </xf>
    <xf numFmtId="0" fontId="3" fillId="2" borderId="15" xfId="13" applyFill="1" applyBorder="1" applyAlignment="1" applyProtection="1">
      <alignment horizontal="center" vertical="center" wrapText="1"/>
    </xf>
    <xf numFmtId="0" fontId="3" fillId="0" borderId="15" xfId="13" applyBorder="1" applyAlignment="1" applyProtection="1">
      <alignment horizontal="center" vertical="center"/>
      <protection locked="0"/>
    </xf>
    <xf numFmtId="0" fontId="7" fillId="4" borderId="25" xfId="13" applyFont="1" applyFill="1" applyBorder="1" applyAlignment="1" applyProtection="1">
      <alignment horizontal="center" vertical="center"/>
    </xf>
    <xf numFmtId="0" fontId="13" fillId="0" borderId="0" xfId="8" applyFont="1" applyAlignment="1" applyProtection="1">
      <alignment horizontal="center" vertical="center"/>
      <protection locked="0"/>
    </xf>
    <xf numFmtId="0" fontId="3" fillId="0" borderId="15" xfId="13" applyFont="1" applyBorder="1" applyAlignment="1" applyProtection="1">
      <alignment horizontal="center" vertical="center"/>
      <protection locked="0"/>
    </xf>
    <xf numFmtId="0" fontId="30" fillId="0" borderId="0" xfId="8" applyFont="1" applyAlignment="1" applyProtection="1">
      <alignment horizontal="center" vertical="center"/>
      <protection locked="0"/>
    </xf>
    <xf numFmtId="0" fontId="11" fillId="0" borderId="0" xfId="8" applyFont="1" applyAlignment="1" applyProtection="1">
      <alignment horizontal="center" vertical="center"/>
      <protection locked="0"/>
    </xf>
    <xf numFmtId="0" fontId="3" fillId="0" borderId="15" xfId="13" applyFont="1" applyFill="1" applyBorder="1" applyAlignment="1" applyProtection="1">
      <alignment horizontal="center" vertical="center"/>
      <protection locked="0"/>
    </xf>
    <xf numFmtId="0" fontId="6" fillId="0" borderId="15" xfId="8" applyFont="1" applyBorder="1" applyAlignment="1" applyProtection="1">
      <alignment horizontal="center" vertical="center"/>
      <protection locked="0"/>
    </xf>
    <xf numFmtId="0" fontId="6" fillId="16" borderId="15" xfId="8" applyFill="1" applyBorder="1" applyAlignment="1" applyProtection="1">
      <alignment horizontal="center" vertical="center"/>
      <protection locked="0"/>
    </xf>
    <xf numFmtId="0" fontId="13" fillId="16" borderId="15" xfId="8" applyFont="1" applyFill="1" applyBorder="1" applyAlignment="1" applyProtection="1">
      <alignment horizontal="center" vertical="center"/>
      <protection locked="0"/>
    </xf>
    <xf numFmtId="0" fontId="6" fillId="2" borderId="15" xfId="8" applyFill="1" applyBorder="1" applyAlignment="1" applyProtection="1">
      <alignment horizontal="center" vertical="center" wrapText="1"/>
    </xf>
    <xf numFmtId="0" fontId="9" fillId="2" borderId="15" xfId="8" applyFont="1" applyFill="1" applyBorder="1" applyAlignment="1" applyProtection="1">
      <alignment horizontal="center" vertical="center" textRotation="90"/>
    </xf>
    <xf numFmtId="0" fontId="6" fillId="0" borderId="15" xfId="8" applyBorder="1" applyAlignment="1" applyProtection="1">
      <alignment horizontal="center" vertical="center"/>
      <protection locked="0"/>
    </xf>
    <xf numFmtId="0" fontId="6" fillId="0" borderId="15" xfId="8" applyFill="1" applyBorder="1" applyAlignment="1" applyProtection="1">
      <alignment horizontal="center" vertical="center"/>
      <protection locked="0"/>
    </xf>
    <xf numFmtId="0" fontId="6" fillId="0" borderId="15" xfId="8" applyFont="1" applyFill="1" applyBorder="1" applyAlignment="1" applyProtection="1">
      <alignment horizontal="center" vertical="center"/>
      <protection locked="0"/>
    </xf>
    <xf numFmtId="0" fontId="6" fillId="0" borderId="17" xfId="8" applyBorder="1" applyAlignment="1" applyProtection="1">
      <alignment horizontal="center" vertical="center"/>
      <protection locked="0"/>
    </xf>
    <xf numFmtId="0" fontId="6" fillId="0" borderId="17" xfId="8" applyFill="1" applyBorder="1" applyAlignment="1" applyProtection="1">
      <alignment horizontal="center" vertical="center"/>
      <protection locked="0"/>
    </xf>
    <xf numFmtId="0" fontId="6" fillId="0" borderId="17" xfId="8" applyFont="1" applyFill="1" applyBorder="1" applyAlignment="1" applyProtection="1">
      <alignment horizontal="center" vertical="center"/>
      <protection locked="0"/>
    </xf>
    <xf numFmtId="0" fontId="6" fillId="0" borderId="17" xfId="8" applyFont="1" applyBorder="1" applyAlignment="1" applyProtection="1">
      <alignment horizontal="center" vertical="center"/>
      <protection locked="0"/>
    </xf>
    <xf numFmtId="16" fontId="23" fillId="0" borderId="15" xfId="8" applyNumberFormat="1" applyFont="1" applyFill="1" applyBorder="1" applyAlignment="1" applyProtection="1">
      <alignment horizontal="center" vertical="center"/>
      <protection locked="0"/>
    </xf>
    <xf numFmtId="0" fontId="3" fillId="0" borderId="0" xfId="18" applyAlignment="1" applyProtection="1">
      <alignment horizontal="center" vertical="center"/>
      <protection locked="0"/>
    </xf>
    <xf numFmtId="0" fontId="3" fillId="2" borderId="15" xfId="18" applyFill="1" applyBorder="1" applyAlignment="1" applyProtection="1">
      <alignment horizontal="center" vertical="center" wrapText="1"/>
    </xf>
    <xf numFmtId="0" fontId="7" fillId="4" borderId="25" xfId="18" applyFont="1" applyFill="1" applyBorder="1" applyAlignment="1" applyProtection="1">
      <alignment horizontal="center" vertical="center"/>
    </xf>
    <xf numFmtId="0" fontId="13" fillId="5" borderId="15" xfId="8" applyFont="1" applyFill="1" applyBorder="1" applyAlignment="1" applyProtection="1">
      <alignment horizontal="center" vertical="center"/>
      <protection locked="0"/>
    </xf>
    <xf numFmtId="0" fontId="13" fillId="5" borderId="17" xfId="8" applyFont="1" applyFill="1" applyBorder="1" applyAlignment="1" applyProtection="1">
      <alignment horizontal="center" vertical="center"/>
      <protection locked="0"/>
    </xf>
    <xf numFmtId="0" fontId="45" fillId="0" borderId="15" xfId="18" applyFont="1" applyBorder="1" applyAlignment="1" applyProtection="1">
      <alignment horizontal="center" vertical="center"/>
      <protection locked="0"/>
    </xf>
    <xf numFmtId="0" fontId="45" fillId="0" borderId="25" xfId="18" applyFont="1" applyBorder="1" applyAlignment="1" applyProtection="1">
      <alignment horizontal="left" vertical="center"/>
      <protection locked="0"/>
    </xf>
    <xf numFmtId="0" fontId="45" fillId="0" borderId="1" xfId="18" applyFont="1" applyBorder="1" applyAlignment="1" applyProtection="1">
      <alignment horizontal="left" vertical="center"/>
      <protection locked="0"/>
    </xf>
    <xf numFmtId="0" fontId="45" fillId="0" borderId="2" xfId="18" applyFont="1" applyBorder="1" applyAlignment="1" applyProtection="1">
      <alignment horizontal="left" vertical="center"/>
      <protection locked="0"/>
    </xf>
    <xf numFmtId="0" fontId="0" fillId="12" borderId="15" xfId="10" applyNumberFormat="1" applyFont="1" applyFill="1" applyBorder="1" applyAlignment="1">
      <alignment vertical="center"/>
    </xf>
    <xf numFmtId="0" fontId="6" fillId="5" borderId="17" xfId="8" applyFont="1" applyFill="1" applyBorder="1" applyAlignment="1" applyProtection="1">
      <alignment horizontal="center" vertical="center"/>
      <protection locked="0"/>
    </xf>
    <xf numFmtId="0" fontId="6" fillId="0" borderId="51" xfId="7" applyFont="1" applyBorder="1" applyAlignment="1">
      <alignment horizontal="center"/>
    </xf>
    <xf numFmtId="0" fontId="6" fillId="0" borderId="22" xfId="7" applyFont="1" applyBorder="1" applyAlignment="1">
      <alignment horizontal="center"/>
    </xf>
    <xf numFmtId="0" fontId="7" fillId="0" borderId="44" xfId="7" applyFont="1" applyBorder="1" applyAlignment="1">
      <alignment horizontal="center" vertical="center" wrapText="1"/>
    </xf>
    <xf numFmtId="0" fontId="7" fillId="0" borderId="42" xfId="7" applyFont="1" applyBorder="1" applyAlignment="1">
      <alignment horizontal="center" vertical="center" wrapText="1"/>
    </xf>
    <xf numFmtId="0" fontId="7" fillId="0" borderId="43" xfId="7" applyFont="1" applyBorder="1" applyAlignment="1">
      <alignment horizontal="center" vertical="center" wrapText="1"/>
    </xf>
    <xf numFmtId="0" fontId="7" fillId="3" borderId="52" xfId="7" applyFont="1" applyFill="1" applyBorder="1" applyAlignment="1">
      <alignment horizontal="center"/>
    </xf>
    <xf numFmtId="0" fontId="6" fillId="3" borderId="53" xfId="7" applyFont="1" applyFill="1" applyBorder="1" applyAlignment="1">
      <alignment horizontal="center"/>
    </xf>
    <xf numFmtId="0" fontId="6" fillId="3" borderId="54" xfId="7" applyFont="1" applyFill="1" applyBorder="1" applyAlignment="1">
      <alignment horizontal="center"/>
    </xf>
    <xf numFmtId="0" fontId="7" fillId="2" borderId="55" xfId="7" applyFont="1" applyFill="1" applyBorder="1" applyAlignment="1">
      <alignment horizontal="left"/>
    </xf>
    <xf numFmtId="0" fontId="7" fillId="2" borderId="56" xfId="7" applyFont="1" applyFill="1" applyBorder="1" applyAlignment="1">
      <alignment horizontal="left"/>
    </xf>
    <xf numFmtId="0" fontId="9" fillId="2" borderId="86" xfId="7" applyFont="1" applyFill="1" applyBorder="1" applyAlignment="1">
      <alignment horizontal="center" vertical="center"/>
    </xf>
    <xf numFmtId="0" fontId="9" fillId="2" borderId="87" xfId="7" applyFont="1" applyFill="1" applyBorder="1" applyAlignment="1">
      <alignment horizontal="center" vertical="center"/>
    </xf>
    <xf numFmtId="0" fontId="9" fillId="2" borderId="56" xfId="7" applyFont="1" applyFill="1" applyBorder="1" applyAlignment="1">
      <alignment horizontal="center" vertical="center"/>
    </xf>
    <xf numFmtId="0" fontId="9" fillId="2" borderId="56" xfId="7" applyFont="1" applyFill="1" applyBorder="1" applyAlignment="1">
      <alignment horizontal="center" vertical="center" wrapText="1"/>
    </xf>
    <xf numFmtId="0" fontId="9" fillId="2" borderId="57" xfId="7" applyFont="1" applyFill="1" applyBorder="1" applyAlignment="1">
      <alignment horizontal="center" vertical="center" wrapText="1"/>
    </xf>
    <xf numFmtId="0" fontId="6" fillId="0" borderId="58" xfId="7" applyFont="1" applyFill="1" applyBorder="1" applyAlignment="1">
      <alignment horizontal="left"/>
    </xf>
    <xf numFmtId="0" fontId="6" fillId="0" borderId="49" xfId="7" applyFont="1" applyFill="1" applyBorder="1" applyAlignment="1">
      <alignment horizontal="left"/>
    </xf>
    <xf numFmtId="4" fontId="11" fillId="3" borderId="49" xfId="7" applyNumberFormat="1" applyFont="1" applyFill="1" applyBorder="1" applyAlignment="1" applyProtection="1">
      <alignment horizontal="center" vertical="center" wrapText="1"/>
      <protection locked="0"/>
    </xf>
    <xf numFmtId="4" fontId="11" fillId="3" borderId="50" xfId="7" applyNumberFormat="1" applyFont="1" applyFill="1" applyBorder="1" applyAlignment="1" applyProtection="1">
      <alignment horizontal="center" vertical="center" wrapText="1"/>
      <protection locked="0"/>
    </xf>
    <xf numFmtId="0" fontId="11" fillId="2" borderId="45" xfId="7" applyFont="1" applyFill="1" applyBorder="1" applyAlignment="1" applyProtection="1">
      <alignment horizontal="left" vertical="center" wrapText="1"/>
      <protection locked="0"/>
    </xf>
    <xf numFmtId="0" fontId="11" fillId="2" borderId="46" xfId="7" applyFont="1" applyFill="1" applyBorder="1" applyAlignment="1" applyProtection="1">
      <alignment horizontal="left" vertical="center" wrapText="1"/>
      <protection locked="0"/>
    </xf>
    <xf numFmtId="4" fontId="11" fillId="7" borderId="47" xfId="7" applyNumberFormat="1" applyFont="1" applyFill="1" applyBorder="1" applyAlignment="1" applyProtection="1">
      <alignment horizontal="center" vertical="center" wrapText="1"/>
    </xf>
    <xf numFmtId="4" fontId="10" fillId="0" borderId="60" xfId="7" applyNumberFormat="1" applyFont="1" applyBorder="1" applyAlignment="1" applyProtection="1">
      <alignment horizontal="center" vertical="center" wrapText="1"/>
      <protection locked="0"/>
    </xf>
    <xf numFmtId="4" fontId="10" fillId="0" borderId="61" xfId="7" applyNumberFormat="1" applyFont="1" applyBorder="1" applyAlignment="1" applyProtection="1">
      <alignment horizontal="center" vertical="center" wrapText="1"/>
      <protection locked="0"/>
    </xf>
    <xf numFmtId="0" fontId="10" fillId="0" borderId="48" xfId="7" applyFont="1" applyBorder="1" applyAlignment="1" applyProtection="1">
      <alignment horizontal="left" vertical="center" wrapText="1"/>
      <protection locked="0"/>
    </xf>
    <xf numFmtId="0" fontId="10" fillId="0" borderId="9" xfId="7" applyFont="1" applyBorder="1" applyAlignment="1" applyProtection="1">
      <alignment horizontal="left" vertical="center" wrapText="1"/>
      <protection locked="0"/>
    </xf>
    <xf numFmtId="4" fontId="10" fillId="0" borderId="49" xfId="7" applyNumberFormat="1" applyFont="1" applyBorder="1" applyAlignment="1" applyProtection="1">
      <alignment horizontal="center" vertical="center" wrapText="1"/>
      <protection locked="0"/>
    </xf>
    <xf numFmtId="0" fontId="18" fillId="0" borderId="44" xfId="7" applyFont="1" applyFill="1" applyBorder="1" applyAlignment="1" applyProtection="1">
      <alignment horizontal="left" vertical="center" wrapText="1"/>
      <protection locked="0"/>
    </xf>
    <xf numFmtId="0" fontId="18" fillId="0" borderId="42" xfId="7" applyFont="1" applyFill="1" applyBorder="1" applyAlignment="1" applyProtection="1">
      <alignment horizontal="left" vertical="center" wrapText="1"/>
      <protection locked="0"/>
    </xf>
    <xf numFmtId="0" fontId="18" fillId="0" borderId="43" xfId="7" applyFont="1" applyFill="1" applyBorder="1" applyAlignment="1" applyProtection="1">
      <alignment horizontal="left" vertical="center" wrapText="1"/>
      <protection locked="0"/>
    </xf>
    <xf numFmtId="0" fontId="7" fillId="3" borderId="44" xfId="7" applyFont="1" applyFill="1" applyBorder="1" applyAlignment="1">
      <alignment horizontal="center"/>
    </xf>
    <xf numFmtId="0" fontId="6" fillId="3" borderId="42" xfId="7" applyFont="1" applyFill="1" applyBorder="1" applyAlignment="1">
      <alignment horizontal="center"/>
    </xf>
    <xf numFmtId="0" fontId="6" fillId="3" borderId="43" xfId="7" applyFont="1" applyFill="1" applyBorder="1" applyAlignment="1">
      <alignment horizontal="center"/>
    </xf>
    <xf numFmtId="4" fontId="11" fillId="2" borderId="47" xfId="7" applyNumberFormat="1" applyFont="1" applyFill="1" applyBorder="1" applyAlignment="1" applyProtection="1">
      <alignment horizontal="center" vertical="center" wrapText="1"/>
    </xf>
    <xf numFmtId="10" fontId="11" fillId="0" borderId="49" xfId="7" applyNumberFormat="1" applyFont="1" applyFill="1" applyBorder="1" applyAlignment="1" applyProtection="1">
      <alignment horizontal="center" vertical="center" wrapText="1"/>
      <protection locked="0"/>
    </xf>
    <xf numFmtId="10" fontId="11" fillId="0" borderId="50" xfId="7" applyNumberFormat="1" applyFont="1" applyFill="1" applyBorder="1" applyAlignment="1" applyProtection="1">
      <alignment horizontal="center" vertical="center" wrapText="1"/>
      <protection locked="0"/>
    </xf>
    <xf numFmtId="4" fontId="11" fillId="2" borderId="59" xfId="7" applyNumberFormat="1" applyFont="1" applyFill="1" applyBorder="1" applyAlignment="1" applyProtection="1">
      <alignment horizontal="center" vertical="center" wrapText="1"/>
    </xf>
    <xf numFmtId="10" fontId="11" fillId="3" borderId="49" xfId="7" applyNumberFormat="1" applyFont="1" applyFill="1" applyBorder="1" applyAlignment="1" applyProtection="1">
      <alignment horizontal="center" vertical="center" wrapText="1"/>
      <protection locked="0"/>
    </xf>
    <xf numFmtId="10" fontId="11" fillId="3" borderId="50" xfId="7" applyNumberFormat="1" applyFont="1" applyFill="1" applyBorder="1" applyAlignment="1" applyProtection="1">
      <alignment horizontal="center" vertical="center" wrapText="1"/>
      <protection locked="0"/>
    </xf>
    <xf numFmtId="0" fontId="18" fillId="0" borderId="19" xfId="7" applyFont="1" applyFill="1" applyBorder="1" applyAlignment="1" applyProtection="1">
      <alignment horizontal="left" vertical="center" wrapText="1"/>
      <protection locked="0"/>
    </xf>
    <xf numFmtId="0" fontId="18" fillId="0" borderId="0" xfId="7" applyFont="1" applyFill="1" applyBorder="1" applyAlignment="1" applyProtection="1">
      <alignment horizontal="left" vertical="center" wrapText="1"/>
      <protection locked="0"/>
    </xf>
    <xf numFmtId="0" fontId="18" fillId="0" borderId="20" xfId="7" applyFont="1" applyFill="1" applyBorder="1" applyAlignment="1" applyProtection="1">
      <alignment horizontal="left" vertical="center" wrapText="1"/>
      <protection locked="0"/>
    </xf>
    <xf numFmtId="0" fontId="10" fillId="0" borderId="62" xfId="7" applyFont="1" applyBorder="1" applyAlignment="1" applyProtection="1">
      <alignment horizontal="left" vertical="center" wrapText="1"/>
      <protection locked="0"/>
    </xf>
    <xf numFmtId="0" fontId="10" fillId="0" borderId="10" xfId="7" applyFont="1" applyBorder="1" applyAlignment="1" applyProtection="1">
      <alignment horizontal="left" vertical="center" wrapText="1"/>
      <protection locked="0"/>
    </xf>
    <xf numFmtId="10" fontId="11" fillId="0" borderId="63" xfId="7" applyNumberFormat="1" applyFont="1" applyFill="1" applyBorder="1" applyAlignment="1" applyProtection="1">
      <alignment horizontal="center" vertical="center" wrapText="1"/>
      <protection locked="0"/>
    </xf>
    <xf numFmtId="10" fontId="11" fillId="0" borderId="64" xfId="7" applyNumberFormat="1" applyFont="1" applyFill="1" applyBorder="1" applyAlignment="1" applyProtection="1">
      <alignment horizontal="center" vertical="center" wrapText="1"/>
      <protection locked="0"/>
    </xf>
    <xf numFmtId="10" fontId="11" fillId="3" borderId="63" xfId="7" applyNumberFormat="1" applyFont="1" applyFill="1" applyBorder="1" applyAlignment="1" applyProtection="1">
      <alignment horizontal="center" vertical="center" wrapText="1"/>
      <protection locked="0"/>
    </xf>
    <xf numFmtId="10" fontId="11" fillId="3" borderId="64" xfId="7" applyNumberFormat="1" applyFont="1" applyFill="1" applyBorder="1" applyAlignment="1" applyProtection="1">
      <alignment horizontal="center" vertical="center" wrapText="1"/>
      <protection locked="0"/>
    </xf>
    <xf numFmtId="0" fontId="6" fillId="0" borderId="65" xfId="7" applyFont="1" applyFill="1" applyBorder="1" applyAlignment="1">
      <alignment horizontal="left"/>
    </xf>
    <xf numFmtId="0" fontId="6" fillId="0" borderId="63" xfId="7" applyFont="1" applyFill="1" applyBorder="1" applyAlignment="1">
      <alignment horizontal="left"/>
    </xf>
    <xf numFmtId="166" fontId="11" fillId="0" borderId="63" xfId="7" applyNumberFormat="1" applyFont="1" applyFill="1" applyBorder="1" applyAlignment="1" applyProtection="1">
      <alignment horizontal="center" vertical="center" wrapText="1"/>
      <protection locked="0"/>
    </xf>
    <xf numFmtId="166" fontId="11" fillId="0" borderId="64" xfId="7" applyNumberFormat="1" applyFont="1" applyFill="1" applyBorder="1" applyAlignment="1" applyProtection="1">
      <alignment horizontal="center" vertical="center" wrapText="1"/>
      <protection locked="0"/>
    </xf>
    <xf numFmtId="166" fontId="11" fillId="3" borderId="63" xfId="7" applyNumberFormat="1" applyFont="1" applyFill="1" applyBorder="1" applyAlignment="1" applyProtection="1">
      <alignment horizontal="center" vertical="center" wrapText="1"/>
      <protection locked="0"/>
    </xf>
    <xf numFmtId="166" fontId="11" fillId="3" borderId="64" xfId="7" applyNumberFormat="1" applyFont="1" applyFill="1" applyBorder="1" applyAlignment="1" applyProtection="1">
      <alignment horizontal="center" vertical="center" wrapText="1"/>
      <protection locked="0"/>
    </xf>
    <xf numFmtId="166" fontId="11" fillId="3" borderId="49" xfId="7" applyNumberFormat="1" applyFont="1" applyFill="1" applyBorder="1" applyAlignment="1" applyProtection="1">
      <alignment horizontal="center" vertical="center" wrapText="1"/>
      <protection locked="0"/>
    </xf>
    <xf numFmtId="166" fontId="11" fillId="3" borderId="50" xfId="7" applyNumberFormat="1" applyFont="1" applyFill="1" applyBorder="1" applyAlignment="1" applyProtection="1">
      <alignment horizontal="center" vertical="center" wrapText="1"/>
      <protection locked="0"/>
    </xf>
    <xf numFmtId="166" fontId="11" fillId="0" borderId="49" xfId="7" applyNumberFormat="1" applyFont="1" applyFill="1" applyBorder="1" applyAlignment="1" applyProtection="1">
      <alignment horizontal="center" vertical="center" wrapText="1"/>
      <protection locked="0"/>
    </xf>
    <xf numFmtId="166" fontId="11" fillId="0" borderId="50" xfId="7" applyNumberFormat="1" applyFont="1" applyFill="1" applyBorder="1" applyAlignment="1" applyProtection="1">
      <alignment horizontal="center" vertical="center" wrapText="1"/>
      <protection locked="0"/>
    </xf>
    <xf numFmtId="0" fontId="7" fillId="2" borderId="44" xfId="7" applyFont="1" applyFill="1" applyBorder="1" applyAlignment="1">
      <alignment horizontal="center"/>
    </xf>
    <xf numFmtId="0" fontId="7" fillId="2" borderId="42" xfId="7" applyFont="1" applyFill="1" applyBorder="1" applyAlignment="1">
      <alignment horizontal="center"/>
    </xf>
    <xf numFmtId="0" fontId="7" fillId="2" borderId="74" xfId="7" applyFont="1" applyFill="1" applyBorder="1" applyAlignment="1">
      <alignment horizontal="center"/>
    </xf>
    <xf numFmtId="0" fontId="6" fillId="0" borderId="69" xfId="7" applyFont="1" applyBorder="1" applyAlignment="1" applyProtection="1">
      <alignment horizontal="center" vertical="center"/>
      <protection hidden="1"/>
    </xf>
    <xf numFmtId="0" fontId="6" fillId="0" borderId="8" xfId="7" applyFont="1" applyBorder="1" applyAlignment="1" applyProtection="1">
      <alignment horizontal="center" vertical="center"/>
      <protection hidden="1"/>
    </xf>
    <xf numFmtId="0" fontId="6" fillId="0" borderId="66" xfId="7" applyFont="1" applyBorder="1" applyAlignment="1" applyProtection="1">
      <alignment horizontal="center" vertical="center"/>
      <protection hidden="1"/>
    </xf>
    <xf numFmtId="0" fontId="11" fillId="0" borderId="19" xfId="7" applyFont="1" applyBorder="1" applyAlignment="1" applyProtection="1">
      <alignment horizontal="center" vertical="center"/>
      <protection hidden="1"/>
    </xf>
    <xf numFmtId="0" fontId="11" fillId="0" borderId="0" xfId="7" applyFont="1" applyBorder="1" applyAlignment="1" applyProtection="1">
      <alignment horizontal="center" vertical="center"/>
      <protection hidden="1"/>
    </xf>
    <xf numFmtId="0" fontId="11" fillId="0" borderId="68" xfId="7" applyFont="1" applyBorder="1" applyAlignment="1" applyProtection="1">
      <alignment horizontal="center" vertical="center"/>
      <protection hidden="1"/>
    </xf>
    <xf numFmtId="166" fontId="15" fillId="0" borderId="66" xfId="7" applyNumberFormat="1" applyFont="1" applyFill="1" applyBorder="1" applyAlignment="1" applyProtection="1">
      <alignment horizontal="center" vertical="center"/>
    </xf>
    <xf numFmtId="166" fontId="15" fillId="0" borderId="73" xfId="7" applyNumberFormat="1" applyFont="1" applyFill="1" applyBorder="1" applyAlignment="1" applyProtection="1">
      <alignment horizontal="center" vertical="center"/>
    </xf>
    <xf numFmtId="166" fontId="15" fillId="0" borderId="61" xfId="7" applyNumberFormat="1" applyFont="1" applyFill="1" applyBorder="1" applyAlignment="1" applyProtection="1">
      <alignment horizontal="center" vertical="center"/>
    </xf>
    <xf numFmtId="166" fontId="15" fillId="0" borderId="49" xfId="7" applyNumberFormat="1" applyFont="1" applyFill="1" applyBorder="1" applyAlignment="1" applyProtection="1">
      <alignment horizontal="center" vertical="center"/>
    </xf>
    <xf numFmtId="0" fontId="7" fillId="3" borderId="51" xfId="7" applyFont="1" applyFill="1" applyBorder="1" applyAlignment="1">
      <alignment horizontal="left"/>
    </xf>
    <xf numFmtId="0" fontId="7" fillId="3" borderId="22" xfId="7" applyFont="1" applyFill="1" applyBorder="1" applyAlignment="1">
      <alignment horizontal="left"/>
    </xf>
    <xf numFmtId="0" fontId="7" fillId="3" borderId="23" xfId="7" applyFont="1" applyFill="1" applyBorder="1" applyAlignment="1">
      <alignment horizontal="left"/>
    </xf>
    <xf numFmtId="7" fontId="16" fillId="3" borderId="66" xfId="7" applyNumberFormat="1" applyFont="1" applyFill="1" applyBorder="1" applyAlignment="1" applyProtection="1">
      <alignment horizontal="center" vertical="center"/>
    </xf>
    <xf numFmtId="7" fontId="16" fillId="3" borderId="67" xfId="7" applyNumberFormat="1" applyFont="1" applyFill="1" applyBorder="1" applyAlignment="1" applyProtection="1">
      <alignment horizontal="center" vertical="center"/>
    </xf>
    <xf numFmtId="7" fontId="16" fillId="3" borderId="61" xfId="7" applyNumberFormat="1" applyFont="1" applyFill="1" applyBorder="1" applyAlignment="1" applyProtection="1">
      <alignment horizontal="center" vertical="center"/>
    </xf>
    <xf numFmtId="7" fontId="16" fillId="3" borderId="50" xfId="7" applyNumberFormat="1" applyFont="1" applyFill="1" applyBorder="1" applyAlignment="1" applyProtection="1">
      <alignment horizontal="center" vertical="center"/>
    </xf>
    <xf numFmtId="0" fontId="17" fillId="0" borderId="19" xfId="7" applyFont="1" applyBorder="1" applyAlignment="1" applyProtection="1">
      <alignment horizontal="center" vertical="center"/>
      <protection hidden="1"/>
    </xf>
    <xf numFmtId="0" fontId="6" fillId="0" borderId="0" xfId="7" applyFont="1" applyBorder="1" applyAlignment="1" applyProtection="1">
      <alignment horizontal="center" vertical="center"/>
      <protection hidden="1"/>
    </xf>
    <xf numFmtId="0" fontId="6" fillId="0" borderId="68" xfId="7" applyFont="1" applyBorder="1" applyAlignment="1" applyProtection="1">
      <alignment horizontal="center" vertical="center"/>
      <protection hidden="1"/>
    </xf>
    <xf numFmtId="0" fontId="9" fillId="2" borderId="57" xfId="7" applyFont="1" applyFill="1" applyBorder="1" applyAlignment="1">
      <alignment horizontal="center" vertical="center"/>
    </xf>
    <xf numFmtId="0" fontId="11" fillId="0" borderId="70" xfId="7" applyFont="1" applyBorder="1" applyAlignment="1" applyProtection="1">
      <alignment horizontal="center" vertical="center"/>
      <protection hidden="1"/>
    </xf>
    <xf numFmtId="0" fontId="11" fillId="0" borderId="71" xfId="7" applyFont="1" applyBorder="1" applyAlignment="1" applyProtection="1">
      <alignment horizontal="center" vertical="center"/>
      <protection hidden="1"/>
    </xf>
    <xf numFmtId="0" fontId="11" fillId="0" borderId="72" xfId="7" applyFont="1" applyBorder="1" applyAlignment="1" applyProtection="1">
      <alignment horizontal="center" vertical="center"/>
      <protection hidden="1"/>
    </xf>
    <xf numFmtId="10" fontId="15" fillId="0" borderId="49" xfId="7" applyNumberFormat="1" applyFont="1" applyFill="1" applyBorder="1" applyAlignment="1" applyProtection="1">
      <alignment horizontal="center" vertical="center"/>
    </xf>
    <xf numFmtId="10" fontId="16" fillId="3" borderId="49" xfId="7" applyNumberFormat="1" applyFont="1" applyFill="1" applyBorder="1" applyAlignment="1" applyProtection="1">
      <alignment horizontal="center" vertical="center"/>
    </xf>
    <xf numFmtId="10" fontId="16" fillId="3" borderId="50" xfId="7" applyNumberFormat="1" applyFont="1" applyFill="1" applyBorder="1" applyAlignment="1" applyProtection="1">
      <alignment horizontal="center" vertical="center"/>
    </xf>
    <xf numFmtId="7" fontId="15" fillId="0" borderId="66" xfId="7" applyNumberFormat="1" applyFont="1" applyFill="1" applyBorder="1" applyAlignment="1" applyProtection="1">
      <alignment horizontal="center" vertical="center"/>
    </xf>
    <xf numFmtId="7" fontId="15" fillId="0" borderId="73" xfId="7" applyNumberFormat="1" applyFont="1" applyFill="1" applyBorder="1" applyAlignment="1" applyProtection="1">
      <alignment horizontal="center" vertical="center"/>
    </xf>
    <xf numFmtId="7" fontId="15" fillId="0" borderId="61" xfId="7" applyNumberFormat="1" applyFont="1" applyFill="1" applyBorder="1" applyAlignment="1" applyProtection="1">
      <alignment horizontal="center" vertical="center"/>
    </xf>
    <xf numFmtId="7" fontId="15" fillId="0" borderId="49" xfId="7" applyNumberFormat="1" applyFont="1" applyFill="1" applyBorder="1" applyAlignment="1" applyProtection="1">
      <alignment horizontal="center" vertical="center"/>
    </xf>
    <xf numFmtId="1" fontId="15" fillId="0" borderId="49" xfId="7" applyNumberFormat="1" applyFont="1" applyFill="1" applyBorder="1" applyAlignment="1" applyProtection="1">
      <alignment horizontal="center" vertical="center"/>
    </xf>
    <xf numFmtId="1" fontId="16" fillId="3" borderId="66" xfId="7" applyNumberFormat="1" applyFont="1" applyFill="1" applyBorder="1" applyAlignment="1" applyProtection="1">
      <alignment horizontal="center" vertical="center"/>
    </xf>
    <xf numFmtId="1" fontId="16" fillId="3" borderId="67" xfId="7" applyNumberFormat="1" applyFont="1" applyFill="1" applyBorder="1" applyAlignment="1" applyProtection="1">
      <alignment horizontal="center" vertical="center"/>
    </xf>
    <xf numFmtId="1" fontId="16" fillId="3" borderId="61" xfId="7" applyNumberFormat="1" applyFont="1" applyFill="1" applyBorder="1" applyAlignment="1" applyProtection="1">
      <alignment horizontal="center" vertical="center"/>
    </xf>
    <xf numFmtId="1" fontId="16" fillId="3" borderId="50" xfId="7" applyNumberFormat="1" applyFont="1" applyFill="1" applyBorder="1" applyAlignment="1" applyProtection="1">
      <alignment horizontal="center" vertical="center"/>
    </xf>
    <xf numFmtId="0" fontId="6" fillId="0" borderId="19" xfId="7" applyFont="1" applyBorder="1" applyAlignment="1" applyProtection="1">
      <alignment horizontal="center" vertical="center"/>
      <protection hidden="1"/>
    </xf>
    <xf numFmtId="10" fontId="16" fillId="3" borderId="61" xfId="7" applyNumberFormat="1" applyFont="1" applyFill="1" applyBorder="1" applyAlignment="1" applyProtection="1">
      <alignment horizontal="center" vertical="center"/>
    </xf>
    <xf numFmtId="0" fontId="32" fillId="0" borderId="19" xfId="7" applyFont="1" applyBorder="1" applyAlignment="1"/>
    <xf numFmtId="0" fontId="33" fillId="0" borderId="0" xfId="0" applyFont="1" applyAlignment="1"/>
    <xf numFmtId="10" fontId="15" fillId="0" borderId="63" xfId="7" applyNumberFormat="1" applyFont="1" applyFill="1" applyBorder="1" applyAlignment="1" applyProtection="1">
      <alignment horizontal="center" vertical="center"/>
    </xf>
    <xf numFmtId="10" fontId="16" fillId="3" borderId="75" xfId="7" applyNumberFormat="1" applyFont="1" applyFill="1" applyBorder="1" applyAlignment="1" applyProtection="1">
      <alignment horizontal="center" vertical="center"/>
    </xf>
    <xf numFmtId="10" fontId="16" fillId="3" borderId="64" xfId="7" applyNumberFormat="1" applyFont="1" applyFill="1" applyBorder="1" applyAlignment="1" applyProtection="1">
      <alignment horizontal="center" vertical="center"/>
    </xf>
    <xf numFmtId="0" fontId="6" fillId="0" borderId="11" xfId="7" applyFont="1" applyBorder="1" applyAlignment="1" applyProtection="1">
      <alignment horizontal="center" vertical="center"/>
      <protection hidden="1"/>
    </xf>
    <xf numFmtId="0" fontId="6" fillId="0" borderId="12" xfId="7" applyFont="1" applyBorder="1" applyAlignment="1" applyProtection="1">
      <alignment horizontal="center" vertical="center"/>
      <protection hidden="1"/>
    </xf>
    <xf numFmtId="0" fontId="6" fillId="0" borderId="76" xfId="7" applyFont="1" applyBorder="1" applyAlignment="1" applyProtection="1">
      <alignment horizontal="center" vertical="center"/>
      <protection hidden="1"/>
    </xf>
    <xf numFmtId="166" fontId="16" fillId="3" borderId="61" xfId="7" applyNumberFormat="1" applyFont="1" applyFill="1" applyBorder="1" applyAlignment="1" applyProtection="1">
      <alignment horizontal="center" vertical="center"/>
    </xf>
    <xf numFmtId="166" fontId="16" fillId="3" borderId="50" xfId="7" applyNumberFormat="1" applyFont="1" applyFill="1" applyBorder="1" applyAlignment="1" applyProtection="1">
      <alignment horizontal="center" vertical="center"/>
    </xf>
    <xf numFmtId="0" fontId="6" fillId="0" borderId="25" xfId="7" applyFont="1" applyBorder="1" applyAlignment="1">
      <alignment horizontal="center"/>
    </xf>
    <xf numFmtId="0" fontId="6" fillId="0" borderId="1" xfId="7" applyFont="1" applyBorder="1" applyAlignment="1">
      <alignment horizontal="center"/>
    </xf>
    <xf numFmtId="0" fontId="7" fillId="0" borderId="80" xfId="7" applyFont="1" applyBorder="1" applyAlignment="1">
      <alignment horizontal="center" vertical="center" wrapText="1"/>
    </xf>
    <xf numFmtId="0" fontId="7" fillId="0" borderId="81" xfId="7" applyFont="1" applyBorder="1" applyAlignment="1">
      <alignment horizontal="center" vertical="center" wrapText="1"/>
    </xf>
    <xf numFmtId="0" fontId="7" fillId="2" borderId="82" xfId="7" applyFont="1" applyFill="1" applyBorder="1" applyAlignment="1">
      <alignment horizontal="left"/>
    </xf>
    <xf numFmtId="0" fontId="7" fillId="2" borderId="79" xfId="7" applyFont="1" applyFill="1" applyBorder="1" applyAlignment="1">
      <alignment horizontal="left"/>
    </xf>
    <xf numFmtId="0" fontId="9" fillId="2" borderId="79" xfId="7" applyFont="1" applyFill="1" applyBorder="1" applyAlignment="1">
      <alignment horizontal="center" vertical="center"/>
    </xf>
    <xf numFmtId="0" fontId="10" fillId="0" borderId="84" xfId="7" applyFont="1" applyBorder="1" applyAlignment="1" applyProtection="1">
      <alignment horizontal="center" vertical="center" wrapText="1"/>
      <protection locked="0"/>
    </xf>
    <xf numFmtId="0" fontId="10" fillId="0" borderId="77" xfId="7" applyFont="1" applyBorder="1" applyAlignment="1" applyProtection="1">
      <alignment horizontal="center" vertical="center" wrapText="1"/>
      <protection locked="0"/>
    </xf>
    <xf numFmtId="0" fontId="10" fillId="0" borderId="78" xfId="7" applyFont="1" applyBorder="1" applyAlignment="1" applyProtection="1">
      <alignment horizontal="center" vertical="center" wrapText="1"/>
      <protection locked="0"/>
    </xf>
    <xf numFmtId="0" fontId="10" fillId="0" borderId="58" xfId="7" applyFont="1" applyBorder="1" applyAlignment="1" applyProtection="1">
      <alignment horizontal="center" vertical="center" wrapText="1"/>
      <protection locked="0"/>
    </xf>
    <xf numFmtId="0" fontId="10" fillId="0" borderId="49" xfId="7" applyFont="1" applyBorder="1" applyAlignment="1" applyProtection="1">
      <alignment horizontal="center" vertical="center" wrapText="1"/>
      <protection locked="0"/>
    </xf>
    <xf numFmtId="3" fontId="10" fillId="0" borderId="49" xfId="7" applyNumberFormat="1" applyFont="1" applyBorder="1" applyAlignment="1" applyProtection="1">
      <alignment horizontal="center" vertical="center" wrapText="1"/>
      <protection locked="0"/>
    </xf>
    <xf numFmtId="3" fontId="10" fillId="0" borderId="49" xfId="7" applyNumberFormat="1" applyFont="1" applyFill="1" applyBorder="1" applyAlignment="1" applyProtection="1">
      <alignment horizontal="center" vertical="center" wrapText="1"/>
      <protection locked="0"/>
    </xf>
    <xf numFmtId="3" fontId="10" fillId="0" borderId="50" xfId="7" applyNumberFormat="1" applyFont="1" applyFill="1" applyBorder="1" applyAlignment="1" applyProtection="1">
      <alignment horizontal="center" vertical="center" wrapText="1"/>
      <protection locked="0"/>
    </xf>
    <xf numFmtId="3" fontId="10" fillId="3" borderId="49" xfId="7" applyNumberFormat="1" applyFont="1" applyFill="1" applyBorder="1" applyAlignment="1" applyProtection="1">
      <alignment horizontal="center" vertical="center" wrapText="1"/>
      <protection locked="0"/>
    </xf>
    <xf numFmtId="3" fontId="10" fillId="3" borderId="50" xfId="7" applyNumberFormat="1" applyFont="1" applyFill="1" applyBorder="1" applyAlignment="1" applyProtection="1">
      <alignment horizontal="center" vertical="center" wrapText="1"/>
      <protection locked="0"/>
    </xf>
    <xf numFmtId="0" fontId="6" fillId="0" borderId="85" xfId="7" applyFont="1" applyFill="1" applyBorder="1" applyAlignment="1">
      <alignment horizontal="left"/>
    </xf>
    <xf numFmtId="0" fontId="6" fillId="0" borderId="73" xfId="7" applyFont="1" applyFill="1" applyBorder="1" applyAlignment="1">
      <alignment horizontal="left"/>
    </xf>
    <xf numFmtId="3" fontId="10" fillId="0" borderId="73" xfId="7" applyNumberFormat="1" applyFont="1" applyFill="1" applyBorder="1" applyAlignment="1" applyProtection="1">
      <alignment horizontal="center" vertical="center" wrapText="1"/>
      <protection locked="0"/>
    </xf>
    <xf numFmtId="3" fontId="10" fillId="0" borderId="67" xfId="7" applyNumberFormat="1" applyFont="1" applyFill="1" applyBorder="1" applyAlignment="1" applyProtection="1">
      <alignment horizontal="center" vertical="center" wrapText="1"/>
      <protection locked="0"/>
    </xf>
    <xf numFmtId="3" fontId="11" fillId="7" borderId="73" xfId="7" applyNumberFormat="1" applyFont="1" applyFill="1" applyBorder="1" applyAlignment="1" applyProtection="1">
      <alignment horizontal="center" vertical="center" wrapText="1"/>
      <protection locked="0"/>
    </xf>
    <xf numFmtId="3" fontId="11" fillId="7" borderId="67" xfId="7" applyNumberFormat="1" applyFont="1" applyFill="1" applyBorder="1" applyAlignment="1" applyProtection="1">
      <alignment horizontal="center" vertical="center" wrapText="1"/>
      <protection locked="0"/>
    </xf>
    <xf numFmtId="0" fontId="6" fillId="0" borderId="85" xfId="7" applyFont="1" applyFill="1" applyBorder="1" applyAlignment="1">
      <alignment horizontal="center"/>
    </xf>
    <xf numFmtId="0" fontId="6" fillId="0" borderId="73" xfId="7" applyFont="1" applyFill="1" applyBorder="1" applyAlignment="1">
      <alignment horizontal="center"/>
    </xf>
    <xf numFmtId="3" fontId="10" fillId="0" borderId="73" xfId="7" applyNumberFormat="1" applyFont="1" applyBorder="1" applyAlignment="1" applyProtection="1">
      <alignment horizontal="center" vertical="center" wrapText="1"/>
      <protection locked="0"/>
    </xf>
    <xf numFmtId="3" fontId="10" fillId="0" borderId="77" xfId="7" applyNumberFormat="1" applyFont="1" applyBorder="1" applyAlignment="1" applyProtection="1">
      <alignment horizontal="center" vertical="center" wrapText="1"/>
      <protection locked="0"/>
    </xf>
    <xf numFmtId="3" fontId="10" fillId="0" borderId="60" xfId="7" applyNumberFormat="1" applyFont="1" applyBorder="1" applyAlignment="1" applyProtection="1">
      <alignment horizontal="center" vertical="center" wrapText="1"/>
      <protection locked="0"/>
    </xf>
    <xf numFmtId="0" fontId="10" fillId="0" borderId="49" xfId="7" applyFont="1" applyFill="1" applyBorder="1" applyAlignment="1" applyProtection="1">
      <alignment horizontal="center" vertical="center" wrapText="1"/>
      <protection hidden="1"/>
    </xf>
    <xf numFmtId="3" fontId="10" fillId="0" borderId="61" xfId="7" applyNumberFormat="1" applyFont="1" applyBorder="1" applyAlignment="1" applyProtection="1">
      <alignment horizontal="center" vertical="center" wrapText="1"/>
      <protection locked="0"/>
    </xf>
    <xf numFmtId="0" fontId="10" fillId="0" borderId="85" xfId="7" applyFont="1" applyBorder="1" applyAlignment="1" applyProtection="1">
      <alignment horizontal="center" vertical="center" wrapText="1"/>
      <protection locked="0"/>
    </xf>
    <xf numFmtId="0" fontId="10" fillId="0" borderId="73" xfId="7" applyFont="1" applyBorder="1" applyAlignment="1" applyProtection="1">
      <alignment horizontal="center" vertical="center" wrapText="1"/>
      <protection locked="0"/>
    </xf>
    <xf numFmtId="0" fontId="10" fillId="0" borderId="73" xfId="7" applyFont="1" applyFill="1" applyBorder="1" applyAlignment="1" applyProtection="1">
      <alignment horizontal="center" vertical="center" wrapText="1"/>
      <protection hidden="1"/>
    </xf>
    <xf numFmtId="3" fontId="10" fillId="0" borderId="86" xfId="7" applyNumberFormat="1" applyFont="1" applyBorder="1" applyAlignment="1" applyProtection="1">
      <alignment horizontal="center" vertical="center" wrapText="1"/>
      <protection locked="0"/>
    </xf>
    <xf numFmtId="3" fontId="10" fillId="0" borderId="87" xfId="7" applyNumberFormat="1" applyFont="1" applyBorder="1" applyAlignment="1" applyProtection="1">
      <alignment horizontal="center" vertical="center" wrapText="1"/>
      <protection locked="0"/>
    </xf>
    <xf numFmtId="3" fontId="10" fillId="3" borderId="73" xfId="7" applyNumberFormat="1" applyFont="1" applyFill="1" applyBorder="1" applyAlignment="1" applyProtection="1">
      <alignment horizontal="center" vertical="center" wrapText="1"/>
      <protection locked="0"/>
    </xf>
    <xf numFmtId="3" fontId="10" fillId="3" borderId="67" xfId="7" applyNumberFormat="1" applyFont="1" applyFill="1" applyBorder="1" applyAlignment="1" applyProtection="1">
      <alignment horizontal="center" vertical="center" wrapText="1"/>
      <protection locked="0"/>
    </xf>
    <xf numFmtId="0" fontId="7" fillId="2" borderId="82" xfId="7" applyFont="1" applyFill="1" applyBorder="1" applyAlignment="1" applyProtection="1">
      <alignment horizontal="left" vertical="center" wrapText="1"/>
      <protection locked="0"/>
    </xf>
    <xf numFmtId="0" fontId="7" fillId="2" borderId="79" xfId="7" applyFont="1" applyFill="1" applyBorder="1" applyAlignment="1" applyProtection="1">
      <alignment horizontal="left" vertical="center" wrapText="1"/>
      <protection locked="0"/>
    </xf>
    <xf numFmtId="0" fontId="10" fillId="0" borderId="77" xfId="7" applyFont="1" applyFill="1" applyBorder="1" applyAlignment="1" applyProtection="1">
      <alignment horizontal="center" vertical="center" wrapText="1"/>
      <protection hidden="1"/>
    </xf>
    <xf numFmtId="3" fontId="10" fillId="0" borderId="88" xfId="7" applyNumberFormat="1" applyFont="1" applyBorder="1" applyAlignment="1" applyProtection="1">
      <alignment horizontal="center" vertical="center" wrapText="1"/>
      <protection locked="0"/>
    </xf>
    <xf numFmtId="3" fontId="10" fillId="0" borderId="90" xfId="7" applyNumberFormat="1" applyFont="1" applyBorder="1" applyAlignment="1" applyProtection="1">
      <alignment horizontal="center" vertical="center" wrapText="1"/>
      <protection locked="0"/>
    </xf>
    <xf numFmtId="3" fontId="10" fillId="0" borderId="77" xfId="7" applyNumberFormat="1" applyFont="1" applyFill="1" applyBorder="1" applyAlignment="1" applyProtection="1">
      <alignment horizontal="center" vertical="center" wrapText="1"/>
      <protection locked="0"/>
    </xf>
    <xf numFmtId="3" fontId="10" fillId="0" borderId="78" xfId="7" applyNumberFormat="1" applyFont="1" applyFill="1" applyBorder="1" applyAlignment="1" applyProtection="1">
      <alignment horizontal="center" vertical="center" wrapText="1"/>
      <protection locked="0"/>
    </xf>
    <xf numFmtId="3" fontId="10" fillId="3" borderId="77" xfId="7" applyNumberFormat="1" applyFont="1" applyFill="1" applyBorder="1" applyAlignment="1" applyProtection="1">
      <alignment horizontal="center" vertical="center" wrapText="1"/>
      <protection locked="0"/>
    </xf>
    <xf numFmtId="3" fontId="10" fillId="3" borderId="78" xfId="7" applyNumberFormat="1" applyFont="1" applyFill="1" applyBorder="1" applyAlignment="1" applyProtection="1">
      <alignment horizontal="center" vertical="center" wrapText="1"/>
      <protection locked="0"/>
    </xf>
    <xf numFmtId="17" fontId="10" fillId="0" borderId="49" xfId="7" applyNumberFormat="1" applyFont="1" applyFill="1" applyBorder="1" applyAlignment="1" applyProtection="1">
      <alignment horizontal="center" vertical="center" wrapText="1"/>
      <protection hidden="1"/>
    </xf>
    <xf numFmtId="0" fontId="7" fillId="2" borderId="5" xfId="7" applyFont="1" applyFill="1" applyBorder="1" applyAlignment="1">
      <alignment horizontal="center" vertical="center"/>
    </xf>
    <xf numFmtId="0" fontId="7" fillId="2" borderId="91" xfId="7" applyFont="1" applyFill="1" applyBorder="1" applyAlignment="1">
      <alignment horizontal="center" vertical="center"/>
    </xf>
    <xf numFmtId="0" fontId="7" fillId="2" borderId="4" xfId="7" applyFont="1" applyFill="1" applyBorder="1" applyAlignment="1">
      <alignment horizontal="center" vertical="center"/>
    </xf>
    <xf numFmtId="0" fontId="9" fillId="2" borderId="92" xfId="7" applyFont="1" applyFill="1" applyBorder="1" applyAlignment="1">
      <alignment horizontal="center" vertical="center"/>
    </xf>
    <xf numFmtId="0" fontId="9" fillId="2" borderId="93" xfId="7" applyFont="1" applyFill="1" applyBorder="1" applyAlignment="1">
      <alignment horizontal="center" vertical="center"/>
    </xf>
    <xf numFmtId="0" fontId="7" fillId="3" borderId="94" xfId="7" applyFont="1" applyFill="1" applyBorder="1" applyAlignment="1">
      <alignment horizontal="center"/>
    </xf>
    <xf numFmtId="0" fontId="7" fillId="3" borderId="95" xfId="7" applyFont="1" applyFill="1" applyBorder="1" applyAlignment="1">
      <alignment horizontal="center"/>
    </xf>
    <xf numFmtId="0" fontId="7" fillId="3" borderId="96" xfId="7" applyFont="1" applyFill="1" applyBorder="1" applyAlignment="1">
      <alignment horizontal="center"/>
    </xf>
    <xf numFmtId="0" fontId="7" fillId="2" borderId="85" xfId="7" applyFont="1" applyFill="1" applyBorder="1" applyAlignment="1" applyProtection="1">
      <alignment horizontal="left" vertical="center" wrapText="1"/>
      <protection locked="0"/>
    </xf>
    <xf numFmtId="0" fontId="7" fillId="2" borderId="73" xfId="7" applyFont="1" applyFill="1" applyBorder="1" applyAlignment="1" applyProtection="1">
      <alignment horizontal="left" vertical="center" wrapText="1"/>
      <protection locked="0"/>
    </xf>
    <xf numFmtId="3" fontId="10" fillId="7" borderId="73" xfId="7" applyNumberFormat="1" applyFont="1" applyFill="1" applyBorder="1" applyAlignment="1" applyProtection="1">
      <alignment horizontal="center" vertical="center" wrapText="1"/>
      <protection locked="0"/>
    </xf>
    <xf numFmtId="3" fontId="10" fillId="7" borderId="67" xfId="7" applyNumberFormat="1" applyFont="1" applyFill="1" applyBorder="1" applyAlignment="1" applyProtection="1">
      <alignment horizontal="center" vertical="center" wrapText="1"/>
      <protection locked="0"/>
    </xf>
    <xf numFmtId="0" fontId="6" fillId="0" borderId="58" xfId="7" applyFont="1" applyFill="1" applyBorder="1" applyAlignment="1">
      <alignment horizontal="center"/>
    </xf>
    <xf numFmtId="0" fontId="6" fillId="0" borderId="49" xfId="7" applyFont="1" applyFill="1" applyBorder="1" applyAlignment="1">
      <alignment horizontal="center"/>
    </xf>
    <xf numFmtId="0" fontId="6" fillId="0" borderId="65" xfId="7" applyFont="1" applyFill="1" applyBorder="1" applyAlignment="1">
      <alignment horizontal="center"/>
    </xf>
    <xf numFmtId="0" fontId="6" fillId="0" borderId="63" xfId="7" applyFont="1" applyFill="1" applyBorder="1" applyAlignment="1">
      <alignment horizontal="center"/>
    </xf>
    <xf numFmtId="3" fontId="10" fillId="3" borderId="63" xfId="7" applyNumberFormat="1" applyFont="1" applyFill="1" applyBorder="1" applyAlignment="1" applyProtection="1">
      <alignment horizontal="center" vertical="center" wrapText="1"/>
      <protection locked="0"/>
    </xf>
    <xf numFmtId="3" fontId="10" fillId="3" borderId="64" xfId="7" applyNumberFormat="1" applyFont="1" applyFill="1" applyBorder="1" applyAlignment="1" applyProtection="1">
      <alignment horizontal="center" vertical="center" wrapText="1"/>
      <protection locked="0"/>
    </xf>
    <xf numFmtId="0" fontId="7" fillId="2" borderId="58" xfId="7" applyFont="1" applyFill="1" applyBorder="1" applyAlignment="1" applyProtection="1">
      <alignment horizontal="left" vertical="center" wrapText="1"/>
      <protection locked="0"/>
    </xf>
    <xf numFmtId="0" fontId="7" fillId="2" borderId="49" xfId="7" applyFont="1" applyFill="1" applyBorder="1" applyAlignment="1" applyProtection="1">
      <alignment horizontal="left" vertical="center" wrapText="1"/>
      <protection locked="0"/>
    </xf>
    <xf numFmtId="0" fontId="7" fillId="2" borderId="50" xfId="7" applyFont="1" applyFill="1" applyBorder="1" applyAlignment="1" applyProtection="1">
      <alignment horizontal="left" vertical="center" wrapText="1"/>
      <protection locked="0"/>
    </xf>
    <xf numFmtId="0" fontId="6" fillId="0" borderId="48" xfId="7" applyFont="1" applyFill="1" applyBorder="1" applyAlignment="1">
      <alignment horizontal="center"/>
    </xf>
    <xf numFmtId="0" fontId="6" fillId="0" borderId="9" xfId="7" applyFont="1" applyFill="1" applyBorder="1" applyAlignment="1">
      <alignment horizontal="center"/>
    </xf>
    <xf numFmtId="0" fontId="6" fillId="0" borderId="61" xfId="7" applyFont="1" applyFill="1" applyBorder="1" applyAlignment="1">
      <alignment horizontal="center"/>
    </xf>
    <xf numFmtId="0" fontId="6" fillId="0" borderId="69" xfId="7" applyFont="1" applyFill="1" applyBorder="1" applyAlignment="1">
      <alignment horizontal="center"/>
    </xf>
    <xf numFmtId="0" fontId="6" fillId="0" borderId="8" xfId="7" applyFont="1" applyFill="1" applyBorder="1" applyAlignment="1">
      <alignment horizontal="center"/>
    </xf>
    <xf numFmtId="0" fontId="6" fillId="0" borderId="66" xfId="7" applyFont="1" applyFill="1" applyBorder="1" applyAlignment="1">
      <alignment horizontal="center"/>
    </xf>
    <xf numFmtId="1" fontId="9" fillId="2" borderId="97" xfId="7" applyNumberFormat="1" applyFont="1" applyFill="1" applyBorder="1" applyAlignment="1" applyProtection="1">
      <alignment horizontal="center" vertical="center" wrapText="1"/>
      <protection locked="0"/>
    </xf>
    <xf numFmtId="1" fontId="9" fillId="2" borderId="83" xfId="7" applyNumberFormat="1" applyFont="1" applyFill="1" applyBorder="1" applyAlignment="1" applyProtection="1">
      <alignment horizontal="center" vertical="center" wrapText="1"/>
      <protection locked="0"/>
    </xf>
    <xf numFmtId="0" fontId="6" fillId="0" borderId="60" xfId="7" applyFont="1" applyFill="1" applyBorder="1" applyAlignment="1">
      <alignment horizontal="center"/>
    </xf>
    <xf numFmtId="0" fontId="6" fillId="0" borderId="99" xfId="7" applyFont="1" applyFill="1" applyBorder="1" applyAlignment="1">
      <alignment horizontal="center"/>
    </xf>
    <xf numFmtId="0" fontId="6" fillId="0" borderId="86" xfId="7" applyFont="1" applyFill="1" applyBorder="1" applyAlignment="1">
      <alignment horizontal="center"/>
    </xf>
    <xf numFmtId="0" fontId="6" fillId="0" borderId="98" xfId="7" applyFont="1" applyFill="1" applyBorder="1" applyAlignment="1">
      <alignment horizontal="center"/>
    </xf>
    <xf numFmtId="0" fontId="6" fillId="0" borderId="77" xfId="7" applyFont="1" applyFill="1" applyBorder="1" applyAlignment="1">
      <alignment horizontal="center"/>
    </xf>
    <xf numFmtId="0" fontId="6" fillId="0" borderId="88" xfId="7" applyFont="1" applyFill="1" applyBorder="1" applyAlignment="1">
      <alignment horizontal="center"/>
    </xf>
    <xf numFmtId="0" fontId="6" fillId="0" borderId="89" xfId="7" applyFont="1" applyFill="1" applyBorder="1" applyAlignment="1">
      <alignment horizontal="center"/>
    </xf>
    <xf numFmtId="4" fontId="6" fillId="7" borderId="91" xfId="7" applyNumberFormat="1" applyFont="1" applyFill="1" applyBorder="1" applyAlignment="1">
      <alignment horizontal="center"/>
    </xf>
    <xf numFmtId="0" fontId="6" fillId="7" borderId="100" xfId="7" applyFont="1" applyFill="1" applyBorder="1" applyAlignment="1">
      <alignment horizontal="center"/>
    </xf>
    <xf numFmtId="0" fontId="6" fillId="0" borderId="0" xfId="7" applyFont="1" applyAlignment="1">
      <alignment horizontal="center"/>
    </xf>
    <xf numFmtId="0" fontId="6" fillId="0" borderId="62" xfId="7" applyFont="1" applyFill="1" applyBorder="1" applyAlignment="1">
      <alignment horizontal="center"/>
    </xf>
    <xf numFmtId="0" fontId="6" fillId="0" borderId="10" xfId="7" applyFont="1" applyFill="1" applyBorder="1" applyAlignment="1">
      <alignment horizontal="center"/>
    </xf>
    <xf numFmtId="0" fontId="6" fillId="0" borderId="71" xfId="7" applyFont="1" applyFill="1" applyBorder="1" applyAlignment="1">
      <alignment horizontal="center"/>
    </xf>
    <xf numFmtId="0" fontId="6" fillId="0" borderId="72" xfId="7" applyFont="1" applyFill="1" applyBorder="1" applyAlignment="1">
      <alignment horizontal="center"/>
    </xf>
    <xf numFmtId="0" fontId="6" fillId="0" borderId="34" xfId="7" applyFont="1" applyBorder="1" applyAlignment="1">
      <alignment horizontal="center"/>
    </xf>
    <xf numFmtId="0" fontId="6" fillId="0" borderId="32" xfId="7" applyFont="1" applyBorder="1" applyAlignment="1">
      <alignment horizontal="center"/>
    </xf>
    <xf numFmtId="0" fontId="11" fillId="2" borderId="31" xfId="7" applyFont="1" applyFill="1" applyBorder="1" applyAlignment="1" applyProtection="1">
      <alignment horizontal="left" vertical="center" wrapText="1"/>
      <protection hidden="1"/>
    </xf>
    <xf numFmtId="0" fontId="11" fillId="2" borderId="17" xfId="7" applyFont="1" applyFill="1" applyBorder="1" applyAlignment="1" applyProtection="1">
      <alignment horizontal="left" vertical="center" wrapText="1"/>
      <protection hidden="1"/>
    </xf>
    <xf numFmtId="0" fontId="7" fillId="3" borderId="7" xfId="7" applyFont="1" applyFill="1" applyBorder="1" applyAlignment="1">
      <alignment horizontal="center" vertical="center"/>
    </xf>
    <xf numFmtId="0" fontId="7" fillId="3" borderId="1" xfId="7" applyFont="1" applyFill="1" applyBorder="1" applyAlignment="1">
      <alignment horizontal="center" vertical="center"/>
    </xf>
    <xf numFmtId="0" fontId="7" fillId="3" borderId="116" xfId="7" applyFont="1" applyFill="1" applyBorder="1" applyAlignment="1">
      <alignment horizontal="center" vertical="center"/>
    </xf>
    <xf numFmtId="0" fontId="7" fillId="2" borderId="21" xfId="7" applyFont="1" applyFill="1" applyBorder="1" applyAlignment="1" applyProtection="1">
      <alignment horizontal="center" vertical="center"/>
      <protection hidden="1"/>
    </xf>
    <xf numFmtId="0" fontId="7" fillId="2" borderId="15" xfId="7" applyFont="1" applyFill="1" applyBorder="1" applyAlignment="1" applyProtection="1">
      <alignment horizontal="center" vertical="center"/>
      <protection hidden="1"/>
    </xf>
    <xf numFmtId="0" fontId="6" fillId="2" borderId="21" xfId="7" applyFont="1" applyFill="1" applyBorder="1" applyAlignment="1" applyProtection="1">
      <alignment horizontal="center" vertical="center"/>
      <protection hidden="1"/>
    </xf>
    <xf numFmtId="0" fontId="6" fillId="2" borderId="15" xfId="7" applyFont="1" applyFill="1" applyBorder="1" applyAlignment="1" applyProtection="1">
      <alignment horizontal="center" vertical="center"/>
      <protection hidden="1"/>
    </xf>
    <xf numFmtId="0" fontId="14" fillId="2" borderId="15" xfId="7" applyFont="1" applyFill="1" applyBorder="1" applyAlignment="1">
      <alignment horizontal="center" vertical="center"/>
    </xf>
    <xf numFmtId="0" fontId="6" fillId="0" borderId="30" xfId="7" applyFont="1" applyBorder="1" applyAlignment="1">
      <alignment horizontal="center"/>
    </xf>
    <xf numFmtId="0" fontId="6" fillId="0" borderId="13" xfId="7" applyFont="1" applyBorder="1" applyAlignment="1">
      <alignment horizontal="center"/>
    </xf>
    <xf numFmtId="0" fontId="7" fillId="0" borderId="21" xfId="7" applyFont="1" applyBorder="1" applyAlignment="1">
      <alignment horizontal="center" vertical="center" wrapText="1"/>
    </xf>
    <xf numFmtId="0" fontId="7" fillId="0" borderId="15" xfId="7" applyFont="1" applyBorder="1" applyAlignment="1">
      <alignment horizontal="center" vertical="center" wrapText="1"/>
    </xf>
    <xf numFmtId="0" fontId="7" fillId="0" borderId="16" xfId="7" applyFont="1" applyBorder="1" applyAlignment="1">
      <alignment horizontal="center" vertical="center" wrapText="1"/>
    </xf>
    <xf numFmtId="0" fontId="14" fillId="2" borderId="21" xfId="7" applyFont="1" applyFill="1" applyBorder="1" applyAlignment="1" applyProtection="1">
      <alignment horizontal="center" vertical="center"/>
      <protection hidden="1"/>
    </xf>
    <xf numFmtId="0" fontId="14" fillId="2" borderId="15" xfId="7" applyFont="1" applyFill="1" applyBorder="1" applyAlignment="1" applyProtection="1">
      <alignment horizontal="center" vertical="center"/>
      <protection hidden="1"/>
    </xf>
    <xf numFmtId="0" fontId="9" fillId="2" borderId="21"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14" fillId="2" borderId="16" xfId="7" applyFont="1" applyFill="1" applyBorder="1" applyAlignment="1">
      <alignment horizontal="center" vertical="center"/>
    </xf>
    <xf numFmtId="0" fontId="10" fillId="0" borderId="21" xfId="7" applyFont="1" applyFill="1" applyBorder="1" applyAlignment="1" applyProtection="1">
      <alignment horizontal="left" vertical="center" wrapText="1"/>
      <protection hidden="1"/>
    </xf>
    <xf numFmtId="0" fontId="10" fillId="0" borderId="15" xfId="7" applyFont="1" applyFill="1" applyBorder="1" applyAlignment="1" applyProtection="1">
      <alignment horizontal="left" vertical="center" wrapText="1"/>
      <protection hidden="1"/>
    </xf>
    <xf numFmtId="0" fontId="10" fillId="0" borderId="21" xfId="7" applyFont="1" applyFill="1" applyBorder="1" applyAlignment="1" applyProtection="1">
      <alignment horizontal="left" vertical="center"/>
      <protection hidden="1"/>
    </xf>
    <xf numFmtId="0" fontId="10" fillId="0" borderId="15" xfId="7" applyFont="1" applyFill="1" applyBorder="1" applyAlignment="1" applyProtection="1">
      <alignment horizontal="left" vertical="center"/>
      <protection hidden="1"/>
    </xf>
    <xf numFmtId="0" fontId="11" fillId="2" borderId="31" xfId="7" applyFont="1" applyFill="1" applyBorder="1" applyAlignment="1" applyProtection="1">
      <alignment horizontal="left" vertical="center"/>
      <protection hidden="1"/>
    </xf>
    <xf numFmtId="0" fontId="11" fillId="2" borderId="17" xfId="7" applyFont="1" applyFill="1" applyBorder="1" applyAlignment="1" applyProtection="1">
      <alignment horizontal="left" vertical="center"/>
      <protection hidden="1"/>
    </xf>
    <xf numFmtId="0" fontId="7" fillId="3" borderId="51" xfId="7" applyFont="1" applyFill="1" applyBorder="1" applyAlignment="1">
      <alignment horizontal="center" vertical="center"/>
    </xf>
    <xf numFmtId="0" fontId="7" fillId="3" borderId="22" xfId="7" applyFont="1" applyFill="1" applyBorder="1" applyAlignment="1">
      <alignment horizontal="center" vertical="center"/>
    </xf>
    <xf numFmtId="0" fontId="7" fillId="3" borderId="23" xfId="7" applyFont="1" applyFill="1" applyBorder="1" applyAlignment="1">
      <alignment horizontal="center" vertical="center"/>
    </xf>
    <xf numFmtId="0" fontId="11" fillId="2" borderId="21" xfId="7" applyFont="1" applyFill="1" applyBorder="1" applyAlignment="1" applyProtection="1">
      <alignment horizontal="left" vertical="center"/>
      <protection hidden="1"/>
    </xf>
    <xf numFmtId="0" fontId="11" fillId="2" borderId="15" xfId="7" applyFont="1" applyFill="1" applyBorder="1" applyAlignment="1" applyProtection="1">
      <alignment horizontal="left" vertical="center"/>
      <protection hidden="1"/>
    </xf>
    <xf numFmtId="0" fontId="7" fillId="3" borderId="30" xfId="7" applyFont="1" applyFill="1" applyBorder="1" applyAlignment="1">
      <alignment horizontal="center"/>
    </xf>
    <xf numFmtId="0" fontId="7" fillId="3" borderId="13" xfId="7" applyFont="1" applyFill="1" applyBorder="1" applyAlignment="1">
      <alignment horizontal="center"/>
    </xf>
    <xf numFmtId="0" fontId="7" fillId="3" borderId="14" xfId="7" applyFont="1" applyFill="1" applyBorder="1" applyAlignment="1">
      <alignment horizontal="center"/>
    </xf>
    <xf numFmtId="0" fontId="7" fillId="2" borderId="21" xfId="7" applyFont="1" applyFill="1" applyBorder="1" applyAlignment="1">
      <alignment horizontal="center"/>
    </xf>
    <xf numFmtId="0" fontId="7" fillId="2" borderId="15" xfId="7" applyFont="1" applyFill="1" applyBorder="1" applyAlignment="1">
      <alignment horizontal="center"/>
    </xf>
    <xf numFmtId="0" fontId="9" fillId="2" borderId="15" xfId="7" applyFont="1" applyFill="1" applyBorder="1" applyAlignment="1">
      <alignment horizontal="center" vertical="center"/>
    </xf>
    <xf numFmtId="0" fontId="9" fillId="2" borderId="16" xfId="7" applyFont="1" applyFill="1" applyBorder="1" applyAlignment="1">
      <alignment horizontal="center" vertical="center"/>
    </xf>
    <xf numFmtId="166" fontId="9" fillId="3" borderId="15" xfId="7" applyNumberFormat="1" applyFont="1" applyFill="1" applyBorder="1" applyAlignment="1" applyProtection="1">
      <alignment horizontal="center" vertical="center"/>
      <protection locked="0"/>
    </xf>
    <xf numFmtId="166" fontId="9" fillId="3" borderId="16" xfId="7" applyNumberFormat="1" applyFont="1" applyFill="1" applyBorder="1" applyAlignment="1" applyProtection="1">
      <alignment horizontal="center" vertical="center"/>
      <protection locked="0"/>
    </xf>
    <xf numFmtId="166" fontId="9" fillId="0" borderId="15" xfId="7" applyNumberFormat="1" applyFont="1" applyFill="1" applyBorder="1" applyAlignment="1" applyProtection="1">
      <alignment horizontal="center" vertical="center"/>
      <protection locked="0"/>
    </xf>
    <xf numFmtId="166" fontId="9" fillId="0" borderId="16" xfId="7" applyNumberFormat="1" applyFont="1" applyFill="1" applyBorder="1" applyAlignment="1" applyProtection="1">
      <alignment horizontal="center" vertical="center"/>
      <protection locked="0"/>
    </xf>
    <xf numFmtId="7" fontId="9" fillId="0" borderId="49" xfId="0" applyNumberFormat="1" applyFont="1" applyFill="1" applyBorder="1" applyAlignment="1" applyProtection="1">
      <alignment horizontal="center" vertical="center"/>
      <protection locked="0"/>
    </xf>
    <xf numFmtId="7" fontId="9" fillId="0" borderId="112" xfId="0" applyNumberFormat="1" applyFont="1" applyFill="1" applyBorder="1" applyAlignment="1" applyProtection="1">
      <alignment horizontal="center" vertical="center"/>
      <protection locked="0"/>
    </xf>
    <xf numFmtId="0" fontId="10" fillId="0" borderId="31" xfId="7" applyFont="1" applyFill="1" applyBorder="1" applyAlignment="1" applyProtection="1">
      <alignment horizontal="left" vertical="center" wrapText="1"/>
      <protection hidden="1"/>
    </xf>
    <xf numFmtId="0" fontId="10" fillId="0" borderId="17" xfId="7" applyFont="1" applyFill="1" applyBorder="1" applyAlignment="1" applyProtection="1">
      <alignment horizontal="left" vertical="center" wrapText="1"/>
      <protection hidden="1"/>
    </xf>
    <xf numFmtId="7" fontId="9" fillId="0" borderId="15" xfId="0" applyNumberFormat="1" applyFont="1" applyFill="1" applyBorder="1" applyAlignment="1" applyProtection="1">
      <alignment horizontal="center" vertical="center"/>
      <protection locked="0"/>
    </xf>
    <xf numFmtId="0" fontId="11" fillId="0" borderId="21" xfId="7" applyFont="1" applyBorder="1" applyAlignment="1" applyProtection="1">
      <alignment horizontal="center" vertical="center"/>
      <protection hidden="1"/>
    </xf>
    <xf numFmtId="0" fontId="11" fillId="0" borderId="15" xfId="7" applyFont="1" applyBorder="1" applyAlignment="1" applyProtection="1">
      <alignment horizontal="center" vertical="center"/>
      <protection hidden="1"/>
    </xf>
    <xf numFmtId="10" fontId="15" fillId="0" borderId="15" xfId="7" applyNumberFormat="1" applyFont="1" applyFill="1" applyBorder="1" applyAlignment="1" applyProtection="1">
      <alignment horizontal="center" vertical="center"/>
    </xf>
    <xf numFmtId="0" fontId="7" fillId="0" borderId="30" xfId="7" applyFont="1" applyBorder="1" applyAlignment="1">
      <alignment horizontal="center" vertical="center" wrapText="1"/>
    </xf>
    <xf numFmtId="0" fontId="7" fillId="0" borderId="13" xfId="7" applyFont="1" applyBorder="1" applyAlignment="1">
      <alignment horizontal="center" vertical="center" wrapText="1"/>
    </xf>
    <xf numFmtId="0" fontId="7" fillId="0" borderId="14" xfId="7" applyFont="1" applyBorder="1" applyAlignment="1">
      <alignment horizontal="center" vertical="center" wrapText="1"/>
    </xf>
    <xf numFmtId="0" fontId="7" fillId="3" borderId="21" xfId="7" applyFont="1" applyFill="1" applyBorder="1" applyAlignment="1">
      <alignment horizontal="left"/>
    </xf>
    <xf numFmtId="0" fontId="7" fillId="3" borderId="15" xfId="7" applyFont="1" applyFill="1" applyBorder="1" applyAlignment="1">
      <alignment horizontal="left"/>
    </xf>
    <xf numFmtId="0" fontId="7" fillId="3" borderId="16" xfId="7" applyFont="1" applyFill="1" applyBorder="1" applyAlignment="1">
      <alignment horizontal="left"/>
    </xf>
    <xf numFmtId="10" fontId="15" fillId="3" borderId="15" xfId="7" applyNumberFormat="1" applyFont="1" applyFill="1" applyBorder="1" applyAlignment="1" applyProtection="1">
      <alignment horizontal="center" vertical="center"/>
    </xf>
    <xf numFmtId="10" fontId="15" fillId="3" borderId="16" xfId="7" applyNumberFormat="1" applyFont="1" applyFill="1" applyBorder="1" applyAlignment="1" applyProtection="1">
      <alignment horizontal="center" vertical="center"/>
    </xf>
    <xf numFmtId="0" fontId="17" fillId="0" borderId="21" xfId="7" applyFont="1" applyBorder="1" applyAlignment="1" applyProtection="1">
      <alignment horizontal="center" vertical="center"/>
      <protection hidden="1"/>
    </xf>
    <xf numFmtId="0" fontId="6" fillId="0" borderId="15" xfId="7" applyFont="1" applyBorder="1" applyAlignment="1" applyProtection="1">
      <alignment horizontal="center" vertical="center"/>
      <protection hidden="1"/>
    </xf>
    <xf numFmtId="0" fontId="6" fillId="0" borderId="21" xfId="7" applyFont="1" applyBorder="1" applyAlignment="1" applyProtection="1">
      <alignment horizontal="center" vertical="center"/>
      <protection hidden="1"/>
    </xf>
    <xf numFmtId="166" fontId="15" fillId="0" borderId="15" xfId="7" applyNumberFormat="1" applyFont="1" applyFill="1" applyBorder="1" applyAlignment="1" applyProtection="1">
      <alignment horizontal="center" vertical="center"/>
    </xf>
    <xf numFmtId="166" fontId="15" fillId="0" borderId="16" xfId="7" applyNumberFormat="1" applyFont="1" applyFill="1" applyBorder="1" applyAlignment="1" applyProtection="1">
      <alignment horizontal="center" vertical="center"/>
    </xf>
    <xf numFmtId="166" fontId="15" fillId="3" borderId="15" xfId="7" applyNumberFormat="1" applyFont="1" applyFill="1" applyBorder="1" applyAlignment="1" applyProtection="1">
      <alignment horizontal="center" vertical="center"/>
    </xf>
    <xf numFmtId="166" fontId="15" fillId="3" borderId="16" xfId="7" applyNumberFormat="1" applyFont="1" applyFill="1" applyBorder="1" applyAlignment="1" applyProtection="1">
      <alignment horizontal="center" vertical="center"/>
    </xf>
    <xf numFmtId="166" fontId="15" fillId="0" borderId="80" xfId="7" applyNumberFormat="1" applyFont="1" applyFill="1" applyBorder="1" applyAlignment="1" applyProtection="1">
      <alignment horizontal="center" vertical="center"/>
    </xf>
    <xf numFmtId="166" fontId="15" fillId="0" borderId="43" xfId="7" applyNumberFormat="1" applyFont="1" applyFill="1" applyBorder="1" applyAlignment="1" applyProtection="1">
      <alignment horizontal="center" vertical="center"/>
    </xf>
    <xf numFmtId="166" fontId="15" fillId="0" borderId="101" xfId="7" applyNumberFormat="1" applyFont="1" applyFill="1" applyBorder="1" applyAlignment="1" applyProtection="1">
      <alignment horizontal="center" vertical="center"/>
    </xf>
    <xf numFmtId="166" fontId="15" fillId="0" borderId="20" xfId="7" applyNumberFormat="1" applyFont="1" applyFill="1" applyBorder="1" applyAlignment="1" applyProtection="1">
      <alignment horizontal="center" vertical="center"/>
    </xf>
    <xf numFmtId="166" fontId="15" fillId="0" borderId="102" xfId="7" applyNumberFormat="1" applyFont="1" applyFill="1" applyBorder="1" applyAlignment="1" applyProtection="1">
      <alignment horizontal="center" vertical="center"/>
    </xf>
    <xf numFmtId="166" fontId="15" fillId="0" borderId="103" xfId="7" applyNumberFormat="1" applyFont="1" applyFill="1" applyBorder="1" applyAlignment="1" applyProtection="1">
      <alignment horizontal="center" vertical="center"/>
    </xf>
    <xf numFmtId="166" fontId="15" fillId="3" borderId="80" xfId="7" applyNumberFormat="1" applyFont="1" applyFill="1" applyBorder="1" applyAlignment="1" applyProtection="1">
      <alignment horizontal="center" vertical="center"/>
    </xf>
    <xf numFmtId="166" fontId="15" fillId="3" borderId="43" xfId="7" applyNumberFormat="1" applyFont="1" applyFill="1" applyBorder="1" applyAlignment="1" applyProtection="1">
      <alignment horizontal="center" vertical="center"/>
    </xf>
    <xf numFmtId="166" fontId="15" fillId="3" borderId="101" xfId="7" applyNumberFormat="1" applyFont="1" applyFill="1" applyBorder="1" applyAlignment="1" applyProtection="1">
      <alignment horizontal="center" vertical="center"/>
    </xf>
    <xf numFmtId="166" fontId="15" fillId="3" borderId="20" xfId="7" applyNumberFormat="1" applyFont="1" applyFill="1" applyBorder="1" applyAlignment="1" applyProtection="1">
      <alignment horizontal="center" vertical="center"/>
    </xf>
    <xf numFmtId="166" fontId="15" fillId="3" borderId="102" xfId="7" applyNumberFormat="1" applyFont="1" applyFill="1" applyBorder="1" applyAlignment="1" applyProtection="1">
      <alignment horizontal="center" vertical="center"/>
    </xf>
    <xf numFmtId="166" fontId="15" fillId="3" borderId="103" xfId="7" applyNumberFormat="1" applyFont="1" applyFill="1" applyBorder="1" applyAlignment="1" applyProtection="1">
      <alignment horizontal="center" vertical="center"/>
    </xf>
    <xf numFmtId="0" fontId="10" fillId="0" borderId="21" xfId="7" applyFont="1" applyBorder="1" applyAlignment="1" applyProtection="1">
      <alignment horizontal="center" vertical="center"/>
      <protection hidden="1"/>
    </xf>
    <xf numFmtId="0" fontId="5" fillId="0" borderId="0" xfId="7" applyAlignment="1"/>
    <xf numFmtId="10" fontId="15" fillId="0" borderId="17" xfId="7" applyNumberFormat="1" applyFont="1" applyFill="1" applyBorder="1" applyAlignment="1" applyProtection="1">
      <alignment horizontal="center" vertical="center"/>
    </xf>
    <xf numFmtId="10" fontId="15" fillId="3" borderId="17" xfId="7" applyNumberFormat="1" applyFont="1" applyFill="1" applyBorder="1" applyAlignment="1" applyProtection="1">
      <alignment horizontal="center" vertical="center"/>
    </xf>
    <xf numFmtId="0" fontId="6" fillId="0" borderId="31" xfId="7" applyFont="1" applyBorder="1" applyAlignment="1" applyProtection="1">
      <alignment horizontal="center" vertical="center"/>
      <protection hidden="1"/>
    </xf>
    <xf numFmtId="0" fontId="6" fillId="0" borderId="17" xfId="7" applyFont="1" applyBorder="1" applyAlignment="1" applyProtection="1">
      <alignment horizontal="center" vertical="center"/>
      <protection hidden="1"/>
    </xf>
    <xf numFmtId="10" fontId="15" fillId="3" borderId="80" xfId="7" applyNumberFormat="1" applyFont="1" applyFill="1" applyBorder="1" applyAlignment="1" applyProtection="1">
      <alignment horizontal="center" vertical="center"/>
    </xf>
    <xf numFmtId="10" fontId="15" fillId="3" borderId="81" xfId="7" applyNumberFormat="1" applyFont="1" applyFill="1" applyBorder="1" applyAlignment="1" applyProtection="1">
      <alignment horizontal="center" vertical="center"/>
    </xf>
    <xf numFmtId="10" fontId="15" fillId="3" borderId="101" xfId="7" applyNumberFormat="1" applyFont="1" applyFill="1" applyBorder="1" applyAlignment="1" applyProtection="1">
      <alignment horizontal="center" vertical="center"/>
    </xf>
    <xf numFmtId="10" fontId="15" fillId="3" borderId="104" xfId="7" applyNumberFormat="1" applyFont="1" applyFill="1" applyBorder="1" applyAlignment="1" applyProtection="1">
      <alignment horizontal="center" vertical="center"/>
    </xf>
    <xf numFmtId="10" fontId="15" fillId="3" borderId="102" xfId="7" applyNumberFormat="1" applyFont="1" applyFill="1" applyBorder="1" applyAlignment="1" applyProtection="1">
      <alignment horizontal="center" vertical="center"/>
    </xf>
    <xf numFmtId="10" fontId="15" fillId="3" borderId="105" xfId="7" applyNumberFormat="1" applyFont="1" applyFill="1" applyBorder="1" applyAlignment="1" applyProtection="1">
      <alignment horizontal="center" vertical="center"/>
    </xf>
    <xf numFmtId="0" fontId="0" fillId="0" borderId="30"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28" xfId="0" applyBorder="1" applyAlignment="1">
      <alignment horizontal="center" vertical="center"/>
    </xf>
    <xf numFmtId="0" fontId="0" fillId="0" borderId="38" xfId="0" applyBorder="1" applyAlignment="1">
      <alignment horizontal="center" vertical="center"/>
    </xf>
    <xf numFmtId="0" fontId="0" fillId="0" borderId="29" xfId="0" applyBorder="1" applyAlignment="1">
      <alignment horizontal="center" vertical="center" wrapText="1"/>
    </xf>
    <xf numFmtId="0" fontId="0" fillId="0" borderId="35" xfId="0" applyBorder="1" applyAlignment="1">
      <alignment horizontal="center" vertical="center" wrapText="1"/>
    </xf>
    <xf numFmtId="0" fontId="0" fillId="15" borderId="15" xfId="0" applyFill="1" applyBorder="1" applyAlignment="1">
      <alignment horizontal="center" vertical="center"/>
    </xf>
    <xf numFmtId="0" fontId="0" fillId="15" borderId="15" xfId="0" applyFill="1" applyBorder="1" applyAlignment="1">
      <alignment horizontal="left" vertical="center"/>
    </xf>
    <xf numFmtId="0" fontId="0" fillId="0" borderId="15" xfId="0" applyBorder="1" applyAlignment="1">
      <alignment horizontal="center" vertical="center"/>
    </xf>
    <xf numFmtId="0" fontId="0" fillId="0" borderId="15" xfId="0" applyBorder="1" applyAlignment="1">
      <alignment horizontal="left" vertical="center"/>
    </xf>
    <xf numFmtId="0" fontId="0" fillId="15" borderId="15" xfId="0" applyFill="1" applyBorder="1" applyAlignment="1">
      <alignment horizontal="left" vertical="center" wrapText="1"/>
    </xf>
    <xf numFmtId="0" fontId="0" fillId="0" borderId="15" xfId="0" applyBorder="1" applyAlignment="1">
      <alignment horizontal="left" vertical="center" wrapText="1"/>
    </xf>
    <xf numFmtId="0" fontId="0" fillId="0" borderId="15" xfId="0" applyBorder="1" applyAlignment="1">
      <alignment vertical="center" wrapText="1"/>
    </xf>
    <xf numFmtId="0" fontId="0" fillId="0" borderId="13" xfId="0" applyBorder="1" applyAlignment="1">
      <alignment horizontal="center" vertical="center"/>
    </xf>
    <xf numFmtId="0" fontId="0" fillId="0" borderId="13" xfId="0" applyBorder="1" applyAlignment="1">
      <alignment vertical="center" wrapText="1"/>
    </xf>
    <xf numFmtId="0" fontId="0" fillId="0" borderId="17" xfId="0" applyBorder="1" applyAlignment="1">
      <alignment horizontal="center" vertical="center"/>
    </xf>
    <xf numFmtId="0" fontId="0" fillId="0" borderId="17" xfId="0" applyBorder="1" applyAlignment="1">
      <alignment horizontal="left" vertical="center" wrapText="1"/>
    </xf>
    <xf numFmtId="0" fontId="0" fillId="0" borderId="17" xfId="0" applyBorder="1" applyAlignment="1">
      <alignment horizontal="left" vertical="center"/>
    </xf>
    <xf numFmtId="0" fontId="34" fillId="0" borderId="52" xfId="0" applyFont="1" applyBorder="1" applyAlignment="1">
      <alignment horizontal="center" vertical="center"/>
    </xf>
    <xf numFmtId="0" fontId="34" fillId="0" borderId="106" xfId="0" applyFont="1" applyBorder="1" applyAlignment="1">
      <alignment horizontal="center" vertical="center"/>
    </xf>
    <xf numFmtId="0" fontId="0" fillId="0" borderId="30" xfId="0" applyBorder="1" applyAlignment="1">
      <alignment horizontal="center" vertical="center" wrapText="1"/>
    </xf>
    <xf numFmtId="0" fontId="0" fillId="0" borderId="21" xfId="0" applyBorder="1" applyAlignment="1">
      <alignment horizontal="center" vertical="center" wrapText="1"/>
    </xf>
    <xf numFmtId="0" fontId="0" fillId="0" borderId="31" xfId="0" applyBorder="1" applyAlignment="1">
      <alignment horizontal="center" vertical="center" wrapText="1"/>
    </xf>
    <xf numFmtId="0" fontId="0" fillId="0" borderId="111" xfId="0" applyBorder="1" applyAlignment="1">
      <alignment horizontal="center" vertical="center"/>
    </xf>
    <xf numFmtId="0" fontId="0" fillId="0" borderId="108" xfId="0" applyBorder="1" applyAlignment="1">
      <alignment horizontal="center" vertical="center" wrapText="1"/>
    </xf>
    <xf numFmtId="0" fontId="0" fillId="0" borderId="108" xfId="0" applyBorder="1" applyAlignment="1">
      <alignment horizontal="center" vertical="center"/>
    </xf>
    <xf numFmtId="0" fontId="0" fillId="0" borderId="108" xfId="0" applyBorder="1" applyAlignment="1">
      <alignment horizontal="left" vertical="center" wrapText="1"/>
    </xf>
    <xf numFmtId="0" fontId="0" fillId="0" borderId="13" xfId="0" applyBorder="1" applyAlignment="1">
      <alignment horizontal="left" vertical="center"/>
    </xf>
    <xf numFmtId="0" fontId="0" fillId="15" borderId="17" xfId="0" applyFill="1" applyBorder="1" applyAlignment="1">
      <alignment horizontal="center" vertical="center"/>
    </xf>
    <xf numFmtId="0" fontId="0" fillId="15" borderId="15" xfId="0" applyFill="1" applyBorder="1" applyAlignment="1">
      <alignment vertical="center" wrapText="1"/>
    </xf>
    <xf numFmtId="0" fontId="0" fillId="15" borderId="17" xfId="0" applyFill="1" applyBorder="1" applyAlignment="1">
      <alignment vertical="center" wrapText="1"/>
    </xf>
    <xf numFmtId="0" fontId="0" fillId="0" borderId="17" xfId="0" applyBorder="1" applyAlignment="1">
      <alignment vertical="center" wrapText="1"/>
    </xf>
    <xf numFmtId="0" fontId="0" fillId="15" borderId="15" xfId="0" applyFill="1" applyBorder="1" applyAlignment="1">
      <alignment vertical="center"/>
    </xf>
    <xf numFmtId="0" fontId="10" fillId="0" borderId="25" xfId="8" applyFont="1" applyBorder="1" applyAlignment="1" applyProtection="1">
      <alignment vertical="center" wrapText="1"/>
      <protection locked="0"/>
    </xf>
    <xf numFmtId="0" fontId="10" fillId="0" borderId="1" xfId="8" applyFont="1" applyBorder="1" applyAlignment="1" applyProtection="1">
      <alignment vertical="center" wrapText="1"/>
      <protection locked="0"/>
    </xf>
    <xf numFmtId="0" fontId="10" fillId="0" borderId="2" xfId="8" applyFont="1" applyBorder="1" applyAlignment="1" applyProtection="1">
      <alignment vertical="center" wrapText="1"/>
      <protection locked="0"/>
    </xf>
    <xf numFmtId="0" fontId="10" fillId="0" borderId="25" xfId="8" applyFont="1" applyFill="1" applyBorder="1" applyAlignment="1" applyProtection="1">
      <alignment vertical="center" wrapText="1"/>
      <protection locked="0"/>
    </xf>
    <xf numFmtId="0" fontId="10" fillId="0" borderId="1" xfId="8" applyFont="1" applyFill="1" applyBorder="1" applyAlignment="1" applyProtection="1">
      <alignment vertical="center" wrapText="1"/>
      <protection locked="0"/>
    </xf>
    <xf numFmtId="0" fontId="10" fillId="0" borderId="2" xfId="8" applyFont="1" applyFill="1" applyBorder="1" applyAlignment="1" applyProtection="1">
      <alignment vertical="center" wrapText="1"/>
      <protection locked="0"/>
    </xf>
    <xf numFmtId="0" fontId="7" fillId="2" borderId="25" xfId="8" applyFont="1" applyFill="1" applyBorder="1" applyAlignment="1" applyProtection="1">
      <alignment horizontal="center" vertical="center" wrapText="1"/>
    </xf>
    <xf numFmtId="0" fontId="7" fillId="2" borderId="2" xfId="8" applyFont="1" applyFill="1" applyBorder="1" applyAlignment="1" applyProtection="1">
      <alignment horizontal="center" vertical="center" wrapText="1"/>
    </xf>
    <xf numFmtId="0" fontId="7" fillId="0" borderId="25" xfId="8" applyFont="1" applyBorder="1" applyAlignment="1" applyProtection="1">
      <alignment horizontal="center" vertical="center" wrapText="1"/>
      <protection locked="0"/>
    </xf>
    <xf numFmtId="0" fontId="6" fillId="0" borderId="1" xfId="8" applyBorder="1" applyAlignment="1" applyProtection="1">
      <alignment horizontal="center" vertical="center" wrapText="1"/>
      <protection locked="0"/>
    </xf>
    <xf numFmtId="0" fontId="6" fillId="0" borderId="2" xfId="8" applyBorder="1" applyAlignment="1" applyProtection="1">
      <alignment horizontal="center" vertical="center" wrapText="1"/>
      <protection locked="0"/>
    </xf>
    <xf numFmtId="0" fontId="9" fillId="0" borderId="15" xfId="8" applyFont="1" applyFill="1" applyBorder="1" applyAlignment="1" applyProtection="1">
      <alignment horizontal="center" vertical="center"/>
      <protection locked="0"/>
    </xf>
    <xf numFmtId="0" fontId="9" fillId="0" borderId="15" xfId="8" applyFont="1" applyBorder="1" applyAlignment="1" applyProtection="1">
      <alignment horizontal="center" vertical="center"/>
      <protection locked="0"/>
    </xf>
    <xf numFmtId="0" fontId="20" fillId="0" borderId="12" xfId="8" applyFont="1" applyBorder="1" applyAlignment="1" applyProtection="1">
      <alignment horizontal="center" vertical="center"/>
    </xf>
    <xf numFmtId="0" fontId="10" fillId="2" borderId="25" xfId="8" applyFont="1" applyFill="1" applyBorder="1" applyAlignment="1" applyProtection="1">
      <alignment horizontal="center" vertical="center"/>
    </xf>
    <xf numFmtId="0" fontId="10" fillId="2" borderId="1" xfId="8" applyFont="1" applyFill="1" applyBorder="1" applyAlignment="1" applyProtection="1">
      <alignment horizontal="center" vertical="center"/>
    </xf>
    <xf numFmtId="0" fontId="10" fillId="2" borderId="2" xfId="8" applyFont="1" applyFill="1" applyBorder="1" applyAlignment="1" applyProtection="1">
      <alignment horizontal="center" vertical="center"/>
    </xf>
    <xf numFmtId="0" fontId="10" fillId="0" borderId="25" xfId="8" applyFont="1" applyFill="1" applyBorder="1" applyAlignment="1" applyProtection="1">
      <alignment horizontal="center" vertical="center" wrapText="1"/>
    </xf>
    <xf numFmtId="0" fontId="10" fillId="0" borderId="1" xfId="8" applyFont="1" applyFill="1" applyBorder="1" applyAlignment="1" applyProtection="1">
      <alignment horizontal="center" vertical="center" wrapText="1"/>
    </xf>
    <xf numFmtId="0" fontId="10" fillId="0" borderId="2" xfId="8" applyFont="1" applyFill="1" applyBorder="1" applyAlignment="1" applyProtection="1">
      <alignment horizontal="center" vertical="center" wrapText="1"/>
    </xf>
    <xf numFmtId="0" fontId="11" fillId="10" borderId="107" xfId="8" applyFont="1" applyFill="1" applyBorder="1" applyAlignment="1" applyProtection="1">
      <alignment horizontal="center" vertical="center" wrapText="1"/>
    </xf>
    <xf numFmtId="0" fontId="10" fillId="9" borderId="25" xfId="8" applyFont="1" applyFill="1" applyBorder="1" applyAlignment="1" applyProtection="1">
      <alignment horizontal="center" vertical="center"/>
      <protection locked="0"/>
    </xf>
    <xf numFmtId="0" fontId="10" fillId="9" borderId="1" xfId="8" applyFont="1" applyFill="1" applyBorder="1" applyAlignment="1" applyProtection="1">
      <alignment horizontal="center" vertical="center"/>
      <protection locked="0"/>
    </xf>
    <xf numFmtId="0" fontId="10" fillId="9" borderId="2" xfId="8" applyFont="1" applyFill="1" applyBorder="1" applyAlignment="1" applyProtection="1">
      <alignment horizontal="center" vertical="center"/>
      <protection locked="0"/>
    </xf>
    <xf numFmtId="0" fontId="10" fillId="0" borderId="1" xfId="8" applyFont="1" applyFill="1" applyBorder="1" applyAlignment="1" applyProtection="1">
      <alignment horizontal="center" vertical="center"/>
    </xf>
    <xf numFmtId="0" fontId="10" fillId="0" borderId="2" xfId="8" applyFont="1" applyFill="1" applyBorder="1" applyAlignment="1" applyProtection="1">
      <alignment horizontal="center" vertical="center"/>
    </xf>
    <xf numFmtId="0" fontId="19" fillId="4" borderId="25" xfId="7" applyFont="1" applyFill="1" applyBorder="1" applyAlignment="1">
      <alignment horizontal="center" vertical="center" wrapText="1"/>
    </xf>
    <xf numFmtId="0" fontId="19" fillId="4" borderId="2" xfId="7" applyFont="1" applyFill="1" applyBorder="1" applyAlignment="1">
      <alignment horizontal="center" vertical="center" wrapText="1"/>
    </xf>
    <xf numFmtId="0" fontId="19" fillId="4" borderId="15" xfId="7" applyFont="1" applyFill="1" applyBorder="1" applyAlignment="1">
      <alignment horizontal="center" vertical="center" wrapText="1"/>
    </xf>
    <xf numFmtId="0" fontId="10" fillId="2" borderId="80" xfId="8" applyFont="1" applyFill="1" applyBorder="1" applyAlignment="1" applyProtection="1">
      <alignment horizontal="center" vertical="center"/>
    </xf>
    <xf numFmtId="0" fontId="10" fillId="2" borderId="42" xfId="8" applyFont="1" applyFill="1" applyBorder="1" applyAlignment="1" applyProtection="1">
      <alignment horizontal="center" vertical="center"/>
    </xf>
    <xf numFmtId="0" fontId="10" fillId="2" borderId="81" xfId="8" applyFont="1" applyFill="1" applyBorder="1" applyAlignment="1" applyProtection="1">
      <alignment horizontal="center" vertical="center"/>
    </xf>
    <xf numFmtId="0" fontId="10" fillId="2" borderId="102" xfId="8" applyFont="1" applyFill="1" applyBorder="1" applyAlignment="1" applyProtection="1">
      <alignment horizontal="center" vertical="center"/>
    </xf>
    <xf numFmtId="0" fontId="10" fillId="2" borderId="109" xfId="8" applyFont="1" applyFill="1" applyBorder="1" applyAlignment="1" applyProtection="1">
      <alignment horizontal="center" vertical="center"/>
    </xf>
    <xf numFmtId="0" fontId="10" fillId="2" borderId="105" xfId="8" applyFont="1" applyFill="1" applyBorder="1" applyAlignment="1" applyProtection="1">
      <alignment horizontal="center" vertical="center"/>
    </xf>
    <xf numFmtId="0" fontId="10" fillId="0" borderId="15" xfId="8" applyFont="1" applyFill="1" applyBorder="1" applyAlignment="1" applyProtection="1">
      <alignment horizontal="center" vertical="center" wrapText="1"/>
      <protection locked="0"/>
    </xf>
    <xf numFmtId="0" fontId="10" fillId="0" borderId="15" xfId="8" applyFont="1" applyFill="1" applyBorder="1" applyAlignment="1" applyProtection="1">
      <alignment horizontal="center" vertical="center"/>
      <protection locked="0"/>
    </xf>
    <xf numFmtId="0" fontId="11" fillId="10" borderId="80" xfId="8" applyFont="1" applyFill="1" applyBorder="1" applyAlignment="1" applyProtection="1">
      <alignment horizontal="center" vertical="center" wrapText="1"/>
    </xf>
    <xf numFmtId="0" fontId="11" fillId="10" borderId="42" xfId="8" applyFont="1" applyFill="1" applyBorder="1" applyAlignment="1" applyProtection="1">
      <alignment horizontal="center" vertical="center" wrapText="1"/>
    </xf>
    <xf numFmtId="0" fontId="19" fillId="10" borderId="42" xfId="7" applyFont="1" applyFill="1" applyBorder="1" applyAlignment="1">
      <alignment horizontal="center" vertical="center" wrapText="1"/>
    </xf>
    <xf numFmtId="0" fontId="19" fillId="10" borderId="81" xfId="7" applyFont="1" applyFill="1" applyBorder="1" applyAlignment="1">
      <alignment horizontal="center" vertical="center" wrapText="1"/>
    </xf>
    <xf numFmtId="0" fontId="19" fillId="10" borderId="102" xfId="7" applyFont="1" applyFill="1" applyBorder="1" applyAlignment="1">
      <alignment horizontal="center" vertical="center" wrapText="1"/>
    </xf>
    <xf numFmtId="0" fontId="19" fillId="10" borderId="109" xfId="7" applyFont="1" applyFill="1" applyBorder="1" applyAlignment="1">
      <alignment horizontal="center" vertical="center" wrapText="1"/>
    </xf>
    <xf numFmtId="0" fontId="19" fillId="10" borderId="105" xfId="7" applyFont="1" applyFill="1" applyBorder="1" applyAlignment="1">
      <alignment horizontal="center" vertical="center" wrapText="1"/>
    </xf>
    <xf numFmtId="0" fontId="10" fillId="9" borderId="80" xfId="8" applyFont="1" applyFill="1" applyBorder="1" applyAlignment="1" applyProtection="1">
      <alignment horizontal="center" vertical="center"/>
      <protection locked="0"/>
    </xf>
    <xf numFmtId="0" fontId="10" fillId="9" borderId="42" xfId="8" applyFont="1" applyFill="1" applyBorder="1" applyAlignment="1" applyProtection="1">
      <alignment horizontal="center" vertical="center"/>
      <protection locked="0"/>
    </xf>
    <xf numFmtId="0" fontId="10" fillId="9" borderId="81" xfId="8" applyFont="1" applyFill="1" applyBorder="1" applyAlignment="1" applyProtection="1">
      <alignment horizontal="center" vertical="center"/>
      <protection locked="0"/>
    </xf>
    <xf numFmtId="0" fontId="10" fillId="9" borderId="102" xfId="8" applyFont="1" applyFill="1" applyBorder="1" applyAlignment="1" applyProtection="1">
      <alignment horizontal="center" vertical="center"/>
      <protection locked="0"/>
    </xf>
    <xf numFmtId="0" fontId="10" fillId="9" borderId="109" xfId="8" applyFont="1" applyFill="1" applyBorder="1" applyAlignment="1" applyProtection="1">
      <alignment horizontal="center" vertical="center"/>
      <protection locked="0"/>
    </xf>
    <xf numFmtId="0" fontId="10" fillId="9" borderId="105" xfId="8" applyFont="1" applyFill="1" applyBorder="1" applyAlignment="1" applyProtection="1">
      <alignment horizontal="center" vertical="center"/>
      <protection locked="0"/>
    </xf>
    <xf numFmtId="0" fontId="10" fillId="0" borderId="42" xfId="8" applyFont="1" applyBorder="1" applyAlignment="1" applyProtection="1">
      <alignment horizontal="center" vertical="center" wrapText="1"/>
      <protection locked="0"/>
    </xf>
    <xf numFmtId="0" fontId="10" fillId="0" borderId="81" xfId="8" applyFont="1" applyBorder="1" applyAlignment="1" applyProtection="1">
      <alignment horizontal="center" vertical="center" wrapText="1"/>
      <protection locked="0"/>
    </xf>
    <xf numFmtId="0" fontId="10" fillId="0" borderId="109" xfId="8" applyFont="1" applyBorder="1" applyAlignment="1" applyProtection="1">
      <alignment horizontal="center" vertical="center" wrapText="1"/>
      <protection locked="0"/>
    </xf>
    <xf numFmtId="0" fontId="10" fillId="0" borderId="105" xfId="8" applyFont="1" applyBorder="1" applyAlignment="1" applyProtection="1">
      <alignment horizontal="center" vertical="center" wrapText="1"/>
      <protection locked="0"/>
    </xf>
    <xf numFmtId="0" fontId="3" fillId="4" borderId="15" xfId="7" applyFont="1" applyFill="1" applyBorder="1" applyAlignment="1">
      <alignment horizontal="center" vertical="center" wrapText="1"/>
    </xf>
    <xf numFmtId="0" fontId="5" fillId="4" borderId="25" xfId="7" applyFill="1" applyBorder="1" applyAlignment="1">
      <alignment horizontal="center" vertical="center" wrapText="1"/>
    </xf>
    <xf numFmtId="0" fontId="5" fillId="4" borderId="2" xfId="7" applyFill="1" applyBorder="1" applyAlignment="1">
      <alignment horizontal="center" vertical="center" wrapText="1"/>
    </xf>
    <xf numFmtId="0" fontId="5" fillId="4" borderId="15" xfId="7" applyFill="1" applyBorder="1" applyAlignment="1">
      <alignment horizontal="center" vertical="center" wrapText="1"/>
    </xf>
    <xf numFmtId="0" fontId="7" fillId="2" borderId="80" xfId="8" applyFont="1" applyFill="1" applyBorder="1" applyAlignment="1" applyProtection="1">
      <alignment horizontal="center" vertical="center" wrapText="1"/>
    </xf>
    <xf numFmtId="0" fontId="7" fillId="2" borderId="81" xfId="8" applyFont="1" applyFill="1" applyBorder="1" applyAlignment="1" applyProtection="1">
      <alignment horizontal="center" vertical="center" wrapText="1"/>
    </xf>
    <xf numFmtId="0" fontId="7" fillId="2" borderId="101" xfId="8" applyFont="1" applyFill="1" applyBorder="1" applyAlignment="1" applyProtection="1">
      <alignment horizontal="center" vertical="center" wrapText="1"/>
    </xf>
    <xf numFmtId="0" fontId="7" fillId="2" borderId="104" xfId="8" applyFont="1" applyFill="1" applyBorder="1" applyAlignment="1" applyProtection="1">
      <alignment horizontal="center" vertical="center" wrapText="1"/>
    </xf>
    <xf numFmtId="0" fontId="7" fillId="2" borderId="102" xfId="8" applyFont="1" applyFill="1" applyBorder="1" applyAlignment="1" applyProtection="1">
      <alignment horizontal="center" vertical="center" wrapText="1"/>
    </xf>
    <xf numFmtId="0" fontId="7" fillId="2" borderId="105" xfId="8" applyFont="1" applyFill="1" applyBorder="1" applyAlignment="1" applyProtection="1">
      <alignment horizontal="center" vertical="center" wrapText="1"/>
    </xf>
    <xf numFmtId="0" fontId="6" fillId="0" borderId="80" xfId="8" applyFont="1" applyBorder="1" applyAlignment="1" applyProtection="1">
      <alignment vertical="top" wrapText="1"/>
      <protection locked="0"/>
    </xf>
    <xf numFmtId="0" fontId="6" fillId="0" borderId="42" xfId="8" applyFont="1" applyBorder="1" applyAlignment="1" applyProtection="1">
      <alignment vertical="top" wrapText="1"/>
      <protection locked="0"/>
    </xf>
    <xf numFmtId="0" fontId="6" fillId="0" borderId="81" xfId="8" applyFont="1" applyBorder="1" applyAlignment="1" applyProtection="1">
      <alignment vertical="top" wrapText="1"/>
      <protection locked="0"/>
    </xf>
    <xf numFmtId="0" fontId="6" fillId="0" borderId="101" xfId="8" applyFont="1" applyBorder="1" applyAlignment="1" applyProtection="1">
      <alignment vertical="top" wrapText="1"/>
      <protection locked="0"/>
    </xf>
    <xf numFmtId="0" fontId="6" fillId="0" borderId="0" xfId="8" applyFont="1" applyBorder="1" applyAlignment="1" applyProtection="1">
      <alignment vertical="top" wrapText="1"/>
      <protection locked="0"/>
    </xf>
    <xf numFmtId="0" fontId="6" fillId="0" borderId="104" xfId="8" applyFont="1" applyBorder="1" applyAlignment="1" applyProtection="1">
      <alignment vertical="top" wrapText="1"/>
      <protection locked="0"/>
    </xf>
    <xf numFmtId="0" fontId="6" fillId="0" borderId="102" xfId="8" applyFont="1" applyBorder="1" applyAlignment="1" applyProtection="1">
      <alignment vertical="top" wrapText="1"/>
      <protection locked="0"/>
    </xf>
    <xf numFmtId="0" fontId="6" fillId="0" borderId="109" xfId="8" applyFont="1" applyBorder="1" applyAlignment="1" applyProtection="1">
      <alignment vertical="top" wrapText="1"/>
      <protection locked="0"/>
    </xf>
    <xf numFmtId="0" fontId="6" fillId="0" borderId="105" xfId="8" applyFont="1" applyBorder="1" applyAlignment="1" applyProtection="1">
      <alignment vertical="top" wrapText="1"/>
      <protection locked="0"/>
    </xf>
    <xf numFmtId="0" fontId="6" fillId="2" borderId="25" xfId="8" applyFont="1" applyFill="1" applyBorder="1" applyAlignment="1" applyProtection="1">
      <alignment horizontal="center" vertical="center"/>
    </xf>
    <xf numFmtId="0" fontId="6" fillId="2" borderId="1" xfId="8" applyFont="1" applyFill="1" applyBorder="1" applyAlignment="1" applyProtection="1">
      <alignment horizontal="center" vertical="center"/>
    </xf>
    <xf numFmtId="0" fontId="6" fillId="2" borderId="2" xfId="8" applyFont="1" applyFill="1" applyBorder="1" applyAlignment="1" applyProtection="1">
      <alignment horizontal="center" vertical="center"/>
    </xf>
    <xf numFmtId="0" fontId="32" fillId="3" borderId="25" xfId="8" applyFont="1" applyFill="1" applyBorder="1" applyAlignment="1" applyProtection="1">
      <alignment horizontal="center"/>
    </xf>
    <xf numFmtId="0" fontId="32" fillId="3" borderId="1" xfId="8" applyFont="1" applyFill="1" applyBorder="1" applyAlignment="1" applyProtection="1">
      <alignment horizontal="center"/>
    </xf>
    <xf numFmtId="0" fontId="31" fillId="0" borderId="1" xfId="0" applyFont="1" applyBorder="1" applyAlignment="1"/>
    <xf numFmtId="0" fontId="31" fillId="0" borderId="2" xfId="0" applyFont="1" applyBorder="1" applyAlignment="1"/>
    <xf numFmtId="0" fontId="10" fillId="0" borderId="15" xfId="8" applyFont="1" applyBorder="1" applyAlignment="1" applyProtection="1">
      <alignment vertical="center" wrapText="1"/>
      <protection locked="0"/>
    </xf>
    <xf numFmtId="0" fontId="9" fillId="0" borderId="25" xfId="8" applyFont="1" applyFill="1" applyBorder="1" applyAlignment="1" applyProtection="1">
      <alignment horizontal="left" vertical="center" wrapText="1"/>
      <protection locked="0"/>
    </xf>
    <xf numFmtId="0" fontId="9" fillId="0" borderId="1" xfId="8" applyFont="1" applyFill="1" applyBorder="1" applyAlignment="1" applyProtection="1">
      <alignment horizontal="left" vertical="center" wrapText="1"/>
      <protection locked="0"/>
    </xf>
    <xf numFmtId="0" fontId="9" fillId="0" borderId="2" xfId="8" applyFont="1" applyFill="1" applyBorder="1" applyAlignment="1" applyProtection="1">
      <alignment horizontal="left" vertical="center" wrapText="1"/>
      <protection locked="0"/>
    </xf>
    <xf numFmtId="9" fontId="9" fillId="0" borderId="15" xfId="8" applyNumberFormat="1" applyFont="1" applyBorder="1" applyAlignment="1" applyProtection="1">
      <alignment horizontal="center" vertical="center"/>
      <protection locked="0"/>
    </xf>
    <xf numFmtId="0" fontId="9" fillId="0" borderId="15" xfId="8" applyFont="1" applyBorder="1" applyAlignment="1" applyProtection="1">
      <alignment horizontal="center" vertical="center" wrapText="1"/>
      <protection locked="0"/>
    </xf>
    <xf numFmtId="0" fontId="7" fillId="8" borderId="25" xfId="8" applyFont="1" applyFill="1" applyBorder="1" applyAlignment="1" applyProtection="1">
      <alignment horizontal="center" vertical="center"/>
      <protection locked="0"/>
    </xf>
    <xf numFmtId="0" fontId="7" fillId="8" borderId="1" xfId="8" applyFont="1" applyFill="1" applyBorder="1" applyAlignment="1" applyProtection="1">
      <alignment horizontal="center" vertical="center"/>
      <protection locked="0"/>
    </xf>
    <xf numFmtId="0" fontId="7" fillId="8" borderId="2" xfId="8" applyFont="1" applyFill="1" applyBorder="1" applyAlignment="1" applyProtection="1">
      <alignment horizontal="center" vertical="center"/>
      <protection locked="0"/>
    </xf>
    <xf numFmtId="0" fontId="6" fillId="2" borderId="15" xfId="8" applyFont="1" applyFill="1" applyBorder="1" applyAlignment="1" applyProtection="1">
      <alignment horizontal="center" vertical="center" wrapText="1"/>
    </xf>
    <xf numFmtId="0" fontId="6" fillId="2" borderId="15" xfId="8" applyFont="1" applyFill="1" applyBorder="1" applyAlignment="1" applyProtection="1">
      <alignment horizontal="center" vertical="center"/>
    </xf>
    <xf numFmtId="0" fontId="9" fillId="0" borderId="25" xfId="8" applyFont="1" applyFill="1" applyBorder="1" applyAlignment="1" applyProtection="1">
      <alignment horizontal="center" vertical="center"/>
      <protection locked="0"/>
    </xf>
    <xf numFmtId="0" fontId="9" fillId="0" borderId="2" xfId="8" applyFont="1" applyFill="1" applyBorder="1" applyAlignment="1" applyProtection="1">
      <alignment horizontal="center" vertical="center"/>
      <protection locked="0"/>
    </xf>
    <xf numFmtId="0" fontId="9" fillId="0" borderId="25" xfId="8" applyFont="1" applyBorder="1" applyAlignment="1" applyProtection="1">
      <alignment horizontal="center" vertical="center"/>
      <protection locked="0"/>
    </xf>
    <xf numFmtId="0" fontId="9" fillId="0" borderId="2" xfId="8" applyFont="1" applyBorder="1" applyAlignment="1" applyProtection="1">
      <alignment horizontal="center" vertical="center"/>
      <protection locked="0"/>
    </xf>
    <xf numFmtId="0" fontId="9" fillId="0" borderId="25" xfId="8" applyFont="1" applyBorder="1" applyAlignment="1" applyProtection="1">
      <alignment horizontal="center" vertical="center" wrapText="1"/>
      <protection locked="0"/>
    </xf>
    <xf numFmtId="0" fontId="9" fillId="0" borderId="2" xfId="8" applyFont="1" applyBorder="1" applyAlignment="1" applyProtection="1">
      <alignment horizontal="center" vertical="center" wrapText="1"/>
      <protection locked="0"/>
    </xf>
    <xf numFmtId="0" fontId="9" fillId="11" borderId="25" xfId="8" applyFont="1" applyFill="1" applyBorder="1" applyAlignment="1" applyProtection="1">
      <alignment horizontal="left" vertical="center" wrapText="1"/>
      <protection locked="0"/>
    </xf>
    <xf numFmtId="0" fontId="9" fillId="11" borderId="1" xfId="8" applyFont="1" applyFill="1" applyBorder="1" applyAlignment="1" applyProtection="1">
      <alignment horizontal="left" vertical="center" wrapText="1"/>
      <protection locked="0"/>
    </xf>
    <xf numFmtId="0" fontId="9" fillId="11" borderId="2" xfId="8" applyFont="1" applyFill="1" applyBorder="1" applyAlignment="1" applyProtection="1">
      <alignment horizontal="left" vertical="center" wrapText="1"/>
      <protection locked="0"/>
    </xf>
    <xf numFmtId="16" fontId="9" fillId="0" borderId="15" xfId="8" applyNumberFormat="1" applyFont="1" applyBorder="1" applyAlignment="1" applyProtection="1">
      <alignment horizontal="center" vertical="center"/>
      <protection locked="0"/>
    </xf>
    <xf numFmtId="16" fontId="9" fillId="0" borderId="15" xfId="8" applyNumberFormat="1" applyFont="1" applyFill="1" applyBorder="1" applyAlignment="1" applyProtection="1">
      <alignment horizontal="center" vertical="center"/>
      <protection locked="0"/>
    </xf>
    <xf numFmtId="166" fontId="9" fillId="0" borderId="25" xfId="8" applyNumberFormat="1" applyFont="1" applyBorder="1" applyAlignment="1" applyProtection="1">
      <alignment horizontal="center" vertical="center"/>
      <protection locked="0"/>
    </xf>
    <xf numFmtId="166" fontId="9" fillId="0" borderId="2" xfId="8" applyNumberFormat="1" applyFont="1" applyBorder="1" applyAlignment="1" applyProtection="1">
      <alignment horizontal="center" vertical="center"/>
      <protection locked="0"/>
    </xf>
    <xf numFmtId="166" fontId="9" fillId="0" borderId="15" xfId="8" applyNumberFormat="1" applyFont="1" applyBorder="1" applyAlignment="1" applyProtection="1">
      <alignment horizontal="center" vertical="center"/>
      <protection locked="0"/>
    </xf>
    <xf numFmtId="0" fontId="9" fillId="0" borderId="25" xfId="8" applyFont="1" applyBorder="1" applyAlignment="1" applyProtection="1">
      <alignment vertical="center"/>
      <protection locked="0"/>
    </xf>
    <xf numFmtId="0" fontId="9" fillId="0" borderId="1" xfId="8" applyFont="1" applyBorder="1" applyAlignment="1" applyProtection="1">
      <alignment vertical="center"/>
      <protection locked="0"/>
    </xf>
    <xf numFmtId="0" fontId="9" fillId="0" borderId="2" xfId="8" applyFont="1" applyBorder="1" applyAlignment="1" applyProtection="1">
      <alignment vertical="center"/>
      <protection locked="0"/>
    </xf>
    <xf numFmtId="9" fontId="9" fillId="0" borderId="15" xfId="8" applyNumberFormat="1" applyFont="1" applyFill="1" applyBorder="1" applyAlignment="1" applyProtection="1">
      <alignment horizontal="center" vertical="center"/>
      <protection locked="0"/>
    </xf>
    <xf numFmtId="0" fontId="6" fillId="0" borderId="80" xfId="8" applyBorder="1" applyAlignment="1" applyProtection="1">
      <alignment horizontal="center" vertical="center"/>
    </xf>
    <xf numFmtId="0" fontId="6" fillId="0" borderId="81" xfId="8" applyBorder="1" applyAlignment="1" applyProtection="1">
      <alignment horizontal="center" vertical="center"/>
    </xf>
    <xf numFmtId="0" fontId="6" fillId="0" borderId="37" xfId="8" applyBorder="1" applyAlignment="1" applyProtection="1">
      <alignment horizontal="center" vertical="center"/>
    </xf>
    <xf numFmtId="0" fontId="6" fillId="0" borderId="36" xfId="8" applyBorder="1" applyAlignment="1" applyProtection="1">
      <alignment horizontal="center" vertical="center"/>
    </xf>
    <xf numFmtId="0" fontId="6" fillId="3" borderId="25" xfId="8" applyFill="1" applyBorder="1" applyAlignment="1" applyProtection="1">
      <alignment horizontal="center" vertical="center"/>
    </xf>
    <xf numFmtId="0" fontId="6" fillId="3" borderId="1" xfId="8" applyFill="1" applyBorder="1" applyAlignment="1" applyProtection="1">
      <alignment horizontal="center" vertical="center"/>
    </xf>
    <xf numFmtId="0" fontId="6" fillId="3" borderId="2" xfId="8" applyFill="1" applyBorder="1" applyAlignment="1" applyProtection="1">
      <alignment horizontal="center" vertical="center"/>
    </xf>
    <xf numFmtId="0" fontId="6" fillId="2" borderId="15" xfId="8" applyFill="1" applyBorder="1" applyAlignment="1" applyProtection="1">
      <alignment horizontal="center" vertical="center"/>
    </xf>
    <xf numFmtId="0" fontId="5" fillId="3" borderId="25" xfId="7" applyFill="1" applyBorder="1" applyAlignment="1" applyProtection="1">
      <alignment horizontal="center" vertical="center"/>
    </xf>
    <xf numFmtId="0" fontId="5" fillId="3" borderId="1" xfId="7" applyFill="1" applyBorder="1" applyAlignment="1" applyProtection="1">
      <alignment horizontal="center" vertical="center"/>
    </xf>
    <xf numFmtId="0" fontId="5" fillId="3" borderId="2" xfId="7" applyFill="1" applyBorder="1" applyAlignment="1" applyProtection="1">
      <alignment horizontal="center" vertical="center"/>
    </xf>
    <xf numFmtId="0" fontId="5" fillId="2" borderId="25" xfId="7" applyFill="1" applyBorder="1" applyAlignment="1" applyProtection="1">
      <alignment horizontal="center" vertical="center" wrapText="1"/>
    </xf>
    <xf numFmtId="0" fontId="5" fillId="2" borderId="1" xfId="7" applyFill="1" applyBorder="1" applyAlignment="1" applyProtection="1">
      <alignment horizontal="center" vertical="center" wrapText="1"/>
    </xf>
    <xf numFmtId="0" fontId="5" fillId="2" borderId="2" xfId="7" applyFill="1" applyBorder="1" applyAlignment="1" applyProtection="1">
      <alignment horizontal="center" vertical="center" wrapText="1"/>
    </xf>
    <xf numFmtId="0" fontId="5" fillId="8" borderId="15" xfId="7" applyFill="1" applyBorder="1" applyAlignment="1" applyProtection="1">
      <alignment horizontal="center" vertical="center" wrapText="1"/>
    </xf>
    <xf numFmtId="0" fontId="5" fillId="4" borderId="15" xfId="7" applyFill="1" applyBorder="1" applyAlignment="1" applyProtection="1">
      <alignment horizontal="center" vertical="center" wrapText="1"/>
    </xf>
    <xf numFmtId="0" fontId="5" fillId="4" borderId="15" xfId="7" applyFill="1" applyBorder="1" applyAlignment="1" applyProtection="1">
      <alignment horizontal="center" vertical="center"/>
      <protection locked="0"/>
    </xf>
    <xf numFmtId="0" fontId="5" fillId="0" borderId="25" xfId="7" applyBorder="1" applyAlignment="1" applyProtection="1">
      <alignment horizontal="center" vertical="center"/>
      <protection locked="0"/>
    </xf>
    <xf numFmtId="0" fontId="5" fillId="0" borderId="1" xfId="7" applyBorder="1" applyAlignment="1" applyProtection="1">
      <alignment horizontal="center" vertical="center"/>
      <protection locked="0"/>
    </xf>
    <xf numFmtId="0" fontId="5" fillId="0" borderId="2" xfId="7" applyBorder="1" applyAlignment="1" applyProtection="1">
      <alignment horizontal="center" vertical="center"/>
      <protection locked="0"/>
    </xf>
    <xf numFmtId="0" fontId="5" fillId="2" borderId="25" xfId="7" applyFill="1" applyBorder="1" applyAlignment="1" applyProtection="1">
      <alignment horizontal="center" vertical="center"/>
      <protection locked="0"/>
    </xf>
    <xf numFmtId="0" fontId="5" fillId="2" borderId="2" xfId="7" applyFill="1" applyBorder="1" applyAlignment="1" applyProtection="1">
      <alignment horizontal="center" vertical="center"/>
      <protection locked="0"/>
    </xf>
    <xf numFmtId="0" fontId="5" fillId="8" borderId="15" xfId="7" applyFill="1" applyBorder="1" applyAlignment="1" applyProtection="1">
      <alignment horizontal="center" vertical="center"/>
      <protection locked="0"/>
    </xf>
    <xf numFmtId="0" fontId="3" fillId="0" borderId="25" xfId="7" applyFont="1" applyBorder="1" applyAlignment="1" applyProtection="1">
      <alignment horizontal="center" vertical="center"/>
      <protection locked="0"/>
    </xf>
    <xf numFmtId="0" fontId="7" fillId="4" borderId="1" xfId="7" applyFont="1" applyFill="1" applyBorder="1" applyAlignment="1" applyProtection="1">
      <alignment horizontal="center" vertical="center"/>
    </xf>
    <xf numFmtId="0" fontId="7" fillId="4" borderId="2" xfId="7" applyFont="1" applyFill="1" applyBorder="1" applyAlignment="1" applyProtection="1">
      <alignment horizontal="center" vertical="center"/>
    </xf>
    <xf numFmtId="0" fontId="5" fillId="4" borderId="15" xfId="7" applyFill="1" applyBorder="1" applyAlignment="1" applyProtection="1">
      <alignment horizontal="center" vertical="center"/>
    </xf>
    <xf numFmtId="0" fontId="5" fillId="2" borderId="25" xfId="7" applyFill="1" applyBorder="1" applyAlignment="1" applyProtection="1">
      <alignment horizontal="center" vertical="center"/>
    </xf>
    <xf numFmtId="0" fontId="5" fillId="2" borderId="1" xfId="7" applyFill="1" applyBorder="1" applyAlignment="1" applyProtection="1">
      <alignment horizontal="center" vertical="center"/>
    </xf>
    <xf numFmtId="0" fontId="5" fillId="2" borderId="2" xfId="7" applyFill="1" applyBorder="1" applyAlignment="1" applyProtection="1">
      <alignment horizontal="center" vertical="center"/>
    </xf>
    <xf numFmtId="0" fontId="5" fillId="4" borderId="25" xfId="7" applyFill="1" applyBorder="1" applyAlignment="1" applyProtection="1">
      <alignment horizontal="center" vertical="center"/>
    </xf>
    <xf numFmtId="0" fontId="5" fillId="4" borderId="2" xfId="7" applyFill="1" applyBorder="1" applyAlignment="1" applyProtection="1">
      <alignment horizontal="center" vertical="center"/>
    </xf>
    <xf numFmtId="0" fontId="5" fillId="4" borderId="1" xfId="7" applyFill="1" applyBorder="1" applyAlignment="1" applyProtection="1">
      <alignment horizontal="center" vertical="center"/>
    </xf>
    <xf numFmtId="0" fontId="5" fillId="0" borderId="80" xfId="7" applyBorder="1" applyAlignment="1" applyProtection="1">
      <alignment horizontal="center" vertical="center"/>
      <protection locked="0"/>
    </xf>
    <xf numFmtId="0" fontId="5" fillId="0" borderId="42" xfId="7" applyBorder="1" applyAlignment="1" applyProtection="1">
      <alignment horizontal="center" vertical="center"/>
      <protection locked="0"/>
    </xf>
    <xf numFmtId="0" fontId="5" fillId="0" borderId="81" xfId="7" applyBorder="1" applyAlignment="1" applyProtection="1">
      <alignment horizontal="center" vertical="center"/>
      <protection locked="0"/>
    </xf>
    <xf numFmtId="0" fontId="5" fillId="0" borderId="102" xfId="7" applyBorder="1" applyAlignment="1" applyProtection="1">
      <alignment horizontal="center" vertical="center"/>
      <protection locked="0"/>
    </xf>
    <xf numFmtId="0" fontId="5" fillId="0" borderId="109" xfId="7" applyBorder="1" applyAlignment="1" applyProtection="1">
      <alignment horizontal="center" vertical="center"/>
      <protection locked="0"/>
    </xf>
    <xf numFmtId="0" fontId="5" fillId="0" borderId="105" xfId="7" applyBorder="1" applyAlignment="1" applyProtection="1">
      <alignment horizontal="center" vertical="center"/>
      <protection locked="0"/>
    </xf>
    <xf numFmtId="0" fontId="5" fillId="4" borderId="80" xfId="7" applyFill="1" applyBorder="1" applyAlignment="1" applyProtection="1">
      <alignment horizontal="center" vertical="center"/>
      <protection locked="0"/>
    </xf>
    <xf numFmtId="0" fontId="5" fillId="4" borderId="81" xfId="7" applyFill="1" applyBorder="1" applyAlignment="1" applyProtection="1">
      <alignment horizontal="center" vertical="center"/>
      <protection locked="0"/>
    </xf>
    <xf numFmtId="0" fontId="5" fillId="4" borderId="102" xfId="7" applyFill="1" applyBorder="1" applyAlignment="1" applyProtection="1">
      <alignment horizontal="center" vertical="center"/>
      <protection locked="0"/>
    </xf>
    <xf numFmtId="0" fontId="5" fillId="4" borderId="105" xfId="7" applyFill="1" applyBorder="1" applyAlignment="1" applyProtection="1">
      <alignment horizontal="center" vertical="center"/>
      <protection locked="0"/>
    </xf>
    <xf numFmtId="0" fontId="3" fillId="4" borderId="25" xfId="13" applyFill="1" applyBorder="1" applyAlignment="1" applyProtection="1">
      <alignment horizontal="center" vertical="center"/>
    </xf>
    <xf numFmtId="0" fontId="3" fillId="4" borderId="1" xfId="13" applyFill="1" applyBorder="1" applyAlignment="1" applyProtection="1">
      <alignment horizontal="center" vertical="center"/>
    </xf>
    <xf numFmtId="0" fontId="3" fillId="4" borderId="2" xfId="13" applyFill="1" applyBorder="1" applyAlignment="1" applyProtection="1">
      <alignment horizontal="center" vertical="center"/>
    </xf>
    <xf numFmtId="44" fontId="3" fillId="4" borderId="15" xfId="13" applyNumberFormat="1" applyFill="1" applyBorder="1" applyAlignment="1" applyProtection="1">
      <alignment horizontal="center" vertical="center"/>
    </xf>
    <xf numFmtId="0" fontId="3" fillId="4" borderId="15" xfId="13" applyFill="1" applyBorder="1" applyAlignment="1" applyProtection="1">
      <alignment horizontal="center" vertical="center"/>
    </xf>
    <xf numFmtId="0" fontId="7" fillId="0" borderId="109" xfId="8" applyFont="1" applyBorder="1" applyAlignment="1" applyProtection="1">
      <alignment horizontal="center" vertical="center"/>
    </xf>
    <xf numFmtId="0" fontId="6" fillId="0" borderId="80" xfId="8" applyFont="1" applyFill="1" applyBorder="1" applyAlignment="1" applyProtection="1">
      <alignment horizontal="left" vertical="center" wrapText="1"/>
      <protection locked="0"/>
    </xf>
    <xf numFmtId="0" fontId="6" fillId="0" borderId="42" xfId="8" applyFont="1" applyFill="1" applyBorder="1" applyAlignment="1" applyProtection="1">
      <alignment horizontal="left" vertical="center" wrapText="1"/>
      <protection locked="0"/>
    </xf>
    <xf numFmtId="0" fontId="6" fillId="0" borderId="81" xfId="8" applyFont="1" applyFill="1" applyBorder="1" applyAlignment="1" applyProtection="1">
      <alignment horizontal="left" vertical="center" wrapText="1"/>
      <protection locked="0"/>
    </xf>
    <xf numFmtId="0" fontId="6" fillId="0" borderId="101" xfId="8" applyFont="1" applyFill="1" applyBorder="1" applyAlignment="1" applyProtection="1">
      <alignment horizontal="left" vertical="center" wrapText="1"/>
      <protection locked="0"/>
    </xf>
    <xf numFmtId="0" fontId="6" fillId="0" borderId="0" xfId="8" applyFont="1" applyFill="1" applyBorder="1" applyAlignment="1" applyProtection="1">
      <alignment horizontal="left" vertical="center" wrapText="1"/>
      <protection locked="0"/>
    </xf>
    <xf numFmtId="0" fontId="6" fillId="0" borderId="104" xfId="8" applyFont="1" applyFill="1" applyBorder="1" applyAlignment="1" applyProtection="1">
      <alignment horizontal="left" vertical="center" wrapText="1"/>
      <protection locked="0"/>
    </xf>
    <xf numFmtId="0" fontId="3" fillId="0" borderId="80" xfId="13" applyBorder="1" applyAlignment="1" applyProtection="1">
      <alignment horizontal="center" vertical="center"/>
      <protection locked="0"/>
    </xf>
    <xf numFmtId="0" fontId="3" fillId="0" borderId="42" xfId="13" applyBorder="1" applyAlignment="1" applyProtection="1">
      <alignment horizontal="center" vertical="center"/>
      <protection locked="0"/>
    </xf>
    <xf numFmtId="0" fontId="3" fillId="0" borderId="81" xfId="13" applyBorder="1" applyAlignment="1" applyProtection="1">
      <alignment horizontal="center" vertical="center"/>
      <protection locked="0"/>
    </xf>
    <xf numFmtId="0" fontId="3" fillId="0" borderId="102" xfId="13" applyBorder="1" applyAlignment="1" applyProtection="1">
      <alignment horizontal="center" vertical="center"/>
      <protection locked="0"/>
    </xf>
    <xf numFmtId="0" fontId="3" fillId="0" borderId="109" xfId="13" applyBorder="1" applyAlignment="1" applyProtection="1">
      <alignment horizontal="center" vertical="center"/>
      <protection locked="0"/>
    </xf>
    <xf numFmtId="0" fontId="3" fillId="0" borderId="105" xfId="13" applyBorder="1" applyAlignment="1" applyProtection="1">
      <alignment horizontal="center" vertical="center"/>
      <protection locked="0"/>
    </xf>
    <xf numFmtId="0" fontId="3" fillId="4" borderId="80" xfId="13" applyFill="1" applyBorder="1" applyAlignment="1" applyProtection="1">
      <alignment horizontal="center" vertical="center"/>
      <protection locked="0"/>
    </xf>
    <xf numFmtId="0" fontId="3" fillId="4" borderId="81" xfId="13" applyFill="1" applyBorder="1" applyAlignment="1" applyProtection="1">
      <alignment horizontal="center" vertical="center"/>
      <protection locked="0"/>
    </xf>
    <xf numFmtId="0" fontId="3" fillId="4" borderId="102" xfId="13" applyFill="1" applyBorder="1" applyAlignment="1" applyProtection="1">
      <alignment horizontal="center" vertical="center"/>
      <protection locked="0"/>
    </xf>
    <xf numFmtId="0" fontId="3" fillId="4" borderId="105" xfId="13" applyFill="1" applyBorder="1" applyAlignment="1" applyProtection="1">
      <alignment horizontal="center" vertical="center"/>
      <protection locked="0"/>
    </xf>
    <xf numFmtId="0" fontId="3" fillId="3" borderId="25" xfId="13" applyFill="1" applyBorder="1" applyAlignment="1" applyProtection="1">
      <alignment horizontal="center" vertical="center"/>
    </xf>
    <xf numFmtId="0" fontId="3" fillId="3" borderId="1" xfId="13" applyFill="1" applyBorder="1" applyAlignment="1" applyProtection="1">
      <alignment horizontal="center" vertical="center"/>
    </xf>
    <xf numFmtId="0" fontId="3" fillId="3" borderId="2" xfId="13" applyFill="1" applyBorder="1" applyAlignment="1" applyProtection="1">
      <alignment horizontal="center" vertical="center"/>
    </xf>
    <xf numFmtId="0" fontId="3" fillId="2" borderId="25" xfId="13" applyFill="1" applyBorder="1" applyAlignment="1" applyProtection="1">
      <alignment horizontal="center" vertical="center"/>
    </xf>
    <xf numFmtId="0" fontId="3" fillId="2" borderId="1" xfId="13" applyFill="1" applyBorder="1" applyAlignment="1" applyProtection="1">
      <alignment horizontal="center" vertical="center"/>
    </xf>
    <xf numFmtId="0" fontId="3" fillId="2" borderId="2" xfId="13" applyFill="1" applyBorder="1" applyAlignment="1" applyProtection="1">
      <alignment horizontal="center" vertical="center"/>
    </xf>
    <xf numFmtId="0" fontId="3" fillId="0" borderId="80" xfId="13" applyFont="1" applyBorder="1" applyAlignment="1" applyProtection="1">
      <alignment horizontal="left" vertical="center" wrapText="1"/>
      <protection locked="0"/>
    </xf>
    <xf numFmtId="0" fontId="3" fillId="0" borderId="42" xfId="13" applyFont="1" applyBorder="1" applyAlignment="1" applyProtection="1">
      <alignment horizontal="left" vertical="center" wrapText="1"/>
      <protection locked="0"/>
    </xf>
    <xf numFmtId="0" fontId="3" fillId="0" borderId="81" xfId="13" applyFont="1" applyBorder="1" applyAlignment="1" applyProtection="1">
      <alignment horizontal="left" vertical="center" wrapText="1"/>
      <protection locked="0"/>
    </xf>
    <xf numFmtId="0" fontId="3" fillId="0" borderId="102" xfId="13" applyFont="1" applyBorder="1" applyAlignment="1" applyProtection="1">
      <alignment horizontal="left" vertical="center" wrapText="1"/>
      <protection locked="0"/>
    </xf>
    <xf numFmtId="0" fontId="3" fillId="0" borderId="109" xfId="13" applyFont="1" applyBorder="1" applyAlignment="1" applyProtection="1">
      <alignment horizontal="left" vertical="center" wrapText="1"/>
      <protection locked="0"/>
    </xf>
    <xf numFmtId="0" fontId="3" fillId="0" borderId="105" xfId="13" applyFont="1" applyBorder="1" applyAlignment="1" applyProtection="1">
      <alignment horizontal="left" vertical="center" wrapText="1"/>
      <protection locked="0"/>
    </xf>
    <xf numFmtId="44" fontId="3" fillId="4" borderId="80" xfId="10" applyFont="1" applyFill="1" applyBorder="1" applyAlignment="1" applyProtection="1">
      <alignment horizontal="center" vertical="center"/>
      <protection locked="0"/>
    </xf>
    <xf numFmtId="44" fontId="3" fillId="4" borderId="81" xfId="10" applyFont="1" applyFill="1" applyBorder="1" applyAlignment="1" applyProtection="1">
      <alignment horizontal="center" vertical="center"/>
      <protection locked="0"/>
    </xf>
    <xf numFmtId="44" fontId="3" fillId="4" borderId="102" xfId="10" applyFont="1" applyFill="1" applyBorder="1" applyAlignment="1" applyProtection="1">
      <alignment horizontal="center" vertical="center"/>
      <protection locked="0"/>
    </xf>
    <xf numFmtId="44" fontId="3" fillId="4" borderId="105" xfId="10" applyFont="1" applyFill="1" applyBorder="1" applyAlignment="1" applyProtection="1">
      <alignment horizontal="center" vertical="center"/>
      <protection locked="0"/>
    </xf>
    <xf numFmtId="0" fontId="3" fillId="0" borderId="25" xfId="13" applyFont="1" applyBorder="1" applyAlignment="1" applyProtection="1">
      <alignment horizontal="left" vertical="center"/>
      <protection locked="0"/>
    </xf>
    <xf numFmtId="0" fontId="3" fillId="0" borderId="1" xfId="13" applyBorder="1" applyAlignment="1" applyProtection="1">
      <alignment horizontal="left" vertical="center"/>
      <protection locked="0"/>
    </xf>
    <xf numFmtId="0" fontId="3" fillId="0" borderId="2" xfId="13" applyBorder="1" applyAlignment="1" applyProtection="1">
      <alignment horizontal="left" vertical="center"/>
      <protection locked="0"/>
    </xf>
    <xf numFmtId="0" fontId="3" fillId="2" borderId="25" xfId="13" quotePrefix="1" applyFont="1" applyFill="1" applyBorder="1" applyAlignment="1" applyProtection="1">
      <alignment horizontal="center" vertical="center"/>
      <protection locked="0"/>
    </xf>
    <xf numFmtId="0" fontId="3" fillId="2" borderId="2" xfId="13" applyFill="1" applyBorder="1" applyAlignment="1" applyProtection="1">
      <alignment horizontal="center" vertical="center"/>
      <protection locked="0"/>
    </xf>
    <xf numFmtId="0" fontId="3" fillId="8" borderId="15" xfId="13" quotePrefix="1" applyFont="1" applyFill="1" applyBorder="1" applyAlignment="1" applyProtection="1">
      <alignment horizontal="center" vertical="center"/>
      <protection locked="0"/>
    </xf>
    <xf numFmtId="0" fontId="3" fillId="8" borderId="15" xfId="13" applyFill="1" applyBorder="1" applyAlignment="1" applyProtection="1">
      <alignment horizontal="center" vertical="center"/>
      <protection locked="0"/>
    </xf>
    <xf numFmtId="0" fontId="3" fillId="4" borderId="15" xfId="13" quotePrefix="1" applyFont="1" applyFill="1" applyBorder="1" applyAlignment="1" applyProtection="1">
      <alignment horizontal="center" vertical="center"/>
      <protection locked="0"/>
    </xf>
    <xf numFmtId="0" fontId="3" fillId="4" borderId="15" xfId="13" applyFill="1" applyBorder="1" applyAlignment="1" applyProtection="1">
      <alignment horizontal="center" vertical="center"/>
      <protection locked="0"/>
    </xf>
    <xf numFmtId="0" fontId="7" fillId="4" borderId="1" xfId="13" applyFont="1" applyFill="1" applyBorder="1" applyAlignment="1" applyProtection="1">
      <alignment horizontal="center" vertical="center"/>
    </xf>
    <xf numFmtId="0" fontId="7" fillId="4" borderId="2" xfId="13" applyFont="1" applyFill="1" applyBorder="1" applyAlignment="1" applyProtection="1">
      <alignment horizontal="center" vertical="center"/>
    </xf>
    <xf numFmtId="0" fontId="3" fillId="0" borderId="25" xfId="13" applyBorder="1" applyAlignment="1" applyProtection="1">
      <alignment horizontal="center" vertical="center"/>
      <protection locked="0"/>
    </xf>
    <xf numFmtId="0" fontId="3" fillId="0" borderId="1" xfId="13" applyBorder="1" applyAlignment="1" applyProtection="1">
      <alignment horizontal="center" vertical="center"/>
      <protection locked="0"/>
    </xf>
    <xf numFmtId="0" fontId="3" fillId="0" borderId="2" xfId="13" applyBorder="1" applyAlignment="1" applyProtection="1">
      <alignment horizontal="center" vertical="center"/>
      <protection locked="0"/>
    </xf>
    <xf numFmtId="0" fontId="3" fillId="2" borderId="25" xfId="13" applyFill="1" applyBorder="1" applyAlignment="1" applyProtection="1">
      <alignment horizontal="center" vertical="center"/>
      <protection locked="0"/>
    </xf>
    <xf numFmtId="0" fontId="3" fillId="0" borderId="25" xfId="13" applyFont="1" applyBorder="1" applyAlignment="1" applyProtection="1">
      <alignment horizontal="center" vertical="center"/>
      <protection locked="0"/>
    </xf>
    <xf numFmtId="0" fontId="3" fillId="2" borderId="25" xfId="13" applyFill="1" applyBorder="1" applyAlignment="1" applyProtection="1">
      <alignment horizontal="center" vertical="center" wrapText="1"/>
    </xf>
    <xf numFmtId="0" fontId="3" fillId="2" borderId="1" xfId="13" applyFill="1" applyBorder="1" applyAlignment="1" applyProtection="1">
      <alignment horizontal="center" vertical="center" wrapText="1"/>
    </xf>
    <xf numFmtId="0" fontId="3" fillId="2" borderId="2" xfId="13" applyFill="1" applyBorder="1" applyAlignment="1" applyProtection="1">
      <alignment horizontal="center" vertical="center" wrapText="1"/>
    </xf>
    <xf numFmtId="0" fontId="3" fillId="8" borderId="15" xfId="13" applyFont="1" applyFill="1" applyBorder="1" applyAlignment="1" applyProtection="1">
      <alignment horizontal="center" vertical="center" wrapText="1"/>
    </xf>
    <xf numFmtId="0" fontId="3" fillId="8" borderId="15" xfId="13" applyFill="1" applyBorder="1" applyAlignment="1" applyProtection="1">
      <alignment horizontal="center" vertical="center" wrapText="1"/>
    </xf>
    <xf numFmtId="0" fontId="3" fillId="4" borderId="15" xfId="13" applyFill="1" applyBorder="1" applyAlignment="1" applyProtection="1">
      <alignment horizontal="center" vertical="center" wrapText="1"/>
    </xf>
    <xf numFmtId="44" fontId="9" fillId="0" borderId="25" xfId="10" applyFont="1" applyBorder="1" applyAlignment="1" applyProtection="1">
      <alignment horizontal="center" vertical="center"/>
      <protection locked="0"/>
    </xf>
    <xf numFmtId="44" fontId="9" fillId="0" borderId="2" xfId="10" applyFont="1" applyBorder="1" applyAlignment="1" applyProtection="1">
      <alignment horizontal="center" vertical="center"/>
      <protection locked="0"/>
    </xf>
    <xf numFmtId="44" fontId="9" fillId="0" borderId="15" xfId="10" applyFont="1" applyBorder="1" applyAlignment="1" applyProtection="1">
      <alignment horizontal="center" vertical="center"/>
      <protection locked="0"/>
    </xf>
    <xf numFmtId="166" fontId="9" fillId="0" borderId="15" xfId="8" applyNumberFormat="1" applyFont="1" applyFill="1" applyBorder="1" applyAlignment="1" applyProtection="1">
      <alignment horizontal="center" vertical="center"/>
      <protection locked="0"/>
    </xf>
    <xf numFmtId="0" fontId="12" fillId="0" borderId="15" xfId="8" applyFont="1" applyBorder="1" applyAlignment="1" applyProtection="1">
      <alignment horizontal="center" vertical="center"/>
      <protection locked="0"/>
    </xf>
    <xf numFmtId="0" fontId="9" fillId="0" borderId="15" xfId="8" applyNumberFormat="1" applyFont="1" applyBorder="1" applyAlignment="1" applyProtection="1">
      <alignment horizontal="center" vertical="center"/>
      <protection locked="0"/>
    </xf>
    <xf numFmtId="2" fontId="9" fillId="0" borderId="15" xfId="8" applyNumberFormat="1" applyFont="1" applyFill="1" applyBorder="1" applyAlignment="1" applyProtection="1">
      <alignment horizontal="center" vertical="center"/>
      <protection locked="0"/>
    </xf>
    <xf numFmtId="0" fontId="7" fillId="0" borderId="1" xfId="8" applyFont="1" applyBorder="1" applyAlignment="1" applyProtection="1">
      <alignment horizontal="center" vertical="center" wrapText="1"/>
      <protection locked="0"/>
    </xf>
    <xf numFmtId="0" fontId="7" fillId="0" borderId="2" xfId="8" applyFont="1" applyBorder="1" applyAlignment="1" applyProtection="1">
      <alignment horizontal="center" vertical="center" wrapText="1"/>
      <protection locked="0"/>
    </xf>
    <xf numFmtId="0" fontId="10" fillId="0" borderId="25" xfId="8" applyFont="1" applyFill="1" applyBorder="1" applyAlignment="1" applyProtection="1">
      <alignment horizontal="left" vertical="center" wrapText="1"/>
      <protection locked="0"/>
    </xf>
    <xf numFmtId="0" fontId="10" fillId="0" borderId="1" xfId="8" applyFont="1" applyFill="1" applyBorder="1" applyAlignment="1" applyProtection="1">
      <alignment horizontal="left" vertical="center" wrapText="1"/>
      <protection locked="0"/>
    </xf>
    <xf numFmtId="0" fontId="10" fillId="0" borderId="2" xfId="8" applyFont="1" applyFill="1" applyBorder="1" applyAlignment="1" applyProtection="1">
      <alignment horizontal="left" vertical="center" wrapText="1"/>
      <protection locked="0"/>
    </xf>
    <xf numFmtId="0" fontId="6" fillId="0" borderId="80" xfId="8" applyBorder="1" applyAlignment="1" applyProtection="1">
      <alignment horizontal="center" vertical="center"/>
      <protection locked="0"/>
    </xf>
    <xf numFmtId="0" fontId="6" fillId="0" borderId="42" xfId="8" applyBorder="1" applyAlignment="1" applyProtection="1">
      <alignment horizontal="center" vertical="center"/>
      <protection locked="0"/>
    </xf>
    <xf numFmtId="0" fontId="6" fillId="0" borderId="81" xfId="8" applyBorder="1" applyAlignment="1" applyProtection="1">
      <alignment horizontal="center" vertical="center"/>
      <protection locked="0"/>
    </xf>
    <xf numFmtId="0" fontId="6" fillId="3" borderId="25" xfId="8" applyFont="1" applyFill="1" applyBorder="1" applyAlignment="1" applyProtection="1">
      <alignment horizontal="center" vertical="center"/>
    </xf>
    <xf numFmtId="0" fontId="6" fillId="3" borderId="1" xfId="8" applyFont="1" applyFill="1" applyBorder="1" applyAlignment="1" applyProtection="1">
      <alignment horizontal="center" vertical="center"/>
    </xf>
    <xf numFmtId="0" fontId="6" fillId="3" borderId="2" xfId="8" applyFont="1" applyFill="1" applyBorder="1" applyAlignment="1" applyProtection="1">
      <alignment horizontal="center" vertical="center"/>
    </xf>
    <xf numFmtId="0" fontId="6" fillId="0" borderId="102" xfId="8" applyBorder="1" applyAlignment="1" applyProtection="1">
      <alignment horizontal="center" vertical="center"/>
      <protection locked="0"/>
    </xf>
    <xf numFmtId="0" fontId="6" fillId="0" borderId="109" xfId="8" applyBorder="1" applyAlignment="1" applyProtection="1">
      <alignment horizontal="center" vertical="center"/>
      <protection locked="0"/>
    </xf>
    <xf numFmtId="0" fontId="6" fillId="0" borderId="105" xfId="8" applyBorder="1" applyAlignment="1" applyProtection="1">
      <alignment horizontal="center" vertical="center"/>
      <protection locked="0"/>
    </xf>
    <xf numFmtId="0" fontId="6" fillId="0" borderId="1" xfId="8" applyFont="1" applyBorder="1" applyAlignment="1" applyProtection="1">
      <alignment horizontal="center" vertical="center" wrapText="1"/>
      <protection locked="0"/>
    </xf>
    <xf numFmtId="0" fontId="6" fillId="0" borderId="2" xfId="8" applyFont="1" applyBorder="1" applyAlignment="1" applyProtection="1">
      <alignment horizontal="center" vertical="center" wrapText="1"/>
      <protection locked="0"/>
    </xf>
    <xf numFmtId="0" fontId="3" fillId="4" borderId="15" xfId="13" applyFont="1" applyFill="1" applyBorder="1" applyAlignment="1">
      <alignment horizontal="center" vertical="center" wrapText="1"/>
    </xf>
    <xf numFmtId="0" fontId="3" fillId="4" borderId="25" xfId="13" applyFill="1" applyBorder="1" applyAlignment="1">
      <alignment horizontal="center" vertical="center" wrapText="1"/>
    </xf>
    <xf numFmtId="0" fontId="3" fillId="4" borderId="2" xfId="13" applyFill="1" applyBorder="1" applyAlignment="1">
      <alignment horizontal="center" vertical="center" wrapText="1"/>
    </xf>
    <xf numFmtId="0" fontId="3" fillId="4" borderId="15" xfId="13" applyFill="1" applyBorder="1" applyAlignment="1">
      <alignment horizontal="center" vertical="center" wrapText="1"/>
    </xf>
    <xf numFmtId="0" fontId="20" fillId="0" borderId="0" xfId="8" applyFont="1" applyBorder="1" applyAlignment="1" applyProtection="1">
      <alignment horizontal="center" vertical="center"/>
    </xf>
    <xf numFmtId="0" fontId="11" fillId="0" borderId="25" xfId="8" applyFont="1" applyFill="1" applyBorder="1" applyAlignment="1" applyProtection="1">
      <alignment horizontal="center" vertical="center" wrapText="1"/>
    </xf>
    <xf numFmtId="0" fontId="11" fillId="0" borderId="1" xfId="8" applyFont="1" applyFill="1" applyBorder="1" applyAlignment="1" applyProtection="1">
      <alignment horizontal="center" vertical="center" wrapText="1"/>
    </xf>
    <xf numFmtId="0" fontId="11" fillId="0" borderId="2" xfId="8" applyFont="1" applyFill="1" applyBorder="1" applyAlignment="1" applyProtection="1">
      <alignment horizontal="center" vertical="center" wrapText="1"/>
    </xf>
    <xf numFmtId="0" fontId="11" fillId="10" borderId="25" xfId="8" applyFont="1" applyFill="1" applyBorder="1" applyAlignment="1" applyProtection="1">
      <alignment horizontal="center" vertical="center" wrapText="1"/>
    </xf>
    <xf numFmtId="0" fontId="10" fillId="10" borderId="1" xfId="8" applyFont="1" applyFill="1" applyBorder="1" applyAlignment="1" applyProtection="1">
      <alignment horizontal="center" vertical="center" wrapText="1"/>
    </xf>
    <xf numFmtId="0" fontId="10" fillId="10" borderId="2" xfId="8" applyFont="1" applyFill="1" applyBorder="1" applyAlignment="1" applyProtection="1">
      <alignment horizontal="center" vertical="center" wrapText="1"/>
    </xf>
    <xf numFmtId="0" fontId="19" fillId="10" borderId="42" xfId="13" applyFont="1" applyFill="1" applyBorder="1" applyAlignment="1">
      <alignment horizontal="center" vertical="center" wrapText="1"/>
    </xf>
    <xf numFmtId="0" fontId="19" fillId="10" borderId="81" xfId="13" applyFont="1" applyFill="1" applyBorder="1" applyAlignment="1">
      <alignment horizontal="center" vertical="center" wrapText="1"/>
    </xf>
    <xf numFmtId="0" fontId="19" fillId="10" borderId="102" xfId="13" applyFont="1" applyFill="1" applyBorder="1" applyAlignment="1">
      <alignment horizontal="center" vertical="center" wrapText="1"/>
    </xf>
    <xf numFmtId="0" fontId="19" fillId="10" borderId="109" xfId="13" applyFont="1" applyFill="1" applyBorder="1" applyAlignment="1">
      <alignment horizontal="center" vertical="center" wrapText="1"/>
    </xf>
    <xf numFmtId="0" fontId="19" fillId="10" borderId="105" xfId="13" applyFont="1" applyFill="1" applyBorder="1" applyAlignment="1">
      <alignment horizontal="center" vertical="center" wrapText="1"/>
    </xf>
    <xf numFmtId="0" fontId="19" fillId="4" borderId="25" xfId="13" applyFont="1" applyFill="1" applyBorder="1" applyAlignment="1">
      <alignment horizontal="center" vertical="center" wrapText="1"/>
    </xf>
    <xf numFmtId="0" fontId="19" fillId="4" borderId="2" xfId="13" applyFont="1" applyFill="1" applyBorder="1" applyAlignment="1">
      <alignment horizontal="center" vertical="center" wrapText="1"/>
    </xf>
    <xf numFmtId="0" fontId="19" fillId="4" borderId="15" xfId="13" applyFont="1" applyFill="1" applyBorder="1" applyAlignment="1">
      <alignment horizontal="center" vertical="center" wrapText="1"/>
    </xf>
    <xf numFmtId="0" fontId="3" fillId="4" borderId="25" xfId="18" applyFill="1" applyBorder="1" applyAlignment="1" applyProtection="1">
      <alignment horizontal="center" vertical="center"/>
    </xf>
    <xf numFmtId="0" fontId="3" fillId="4" borderId="1" xfId="18" applyFill="1" applyBorder="1" applyAlignment="1" applyProtection="1">
      <alignment horizontal="center" vertical="center"/>
    </xf>
    <xf numFmtId="0" fontId="3" fillId="4" borderId="2" xfId="18" applyFill="1" applyBorder="1" applyAlignment="1" applyProtection="1">
      <alignment horizontal="center" vertical="center"/>
    </xf>
    <xf numFmtId="44" fontId="3" fillId="4" borderId="15" xfId="18" applyNumberFormat="1" applyFill="1" applyBorder="1" applyAlignment="1" applyProtection="1">
      <alignment horizontal="center" vertical="center"/>
    </xf>
    <xf numFmtId="0" fontId="3" fillId="4" borderId="15" xfId="18" applyFill="1" applyBorder="1" applyAlignment="1" applyProtection="1">
      <alignment horizontal="center" vertical="center"/>
    </xf>
    <xf numFmtId="0" fontId="46" fillId="0" borderId="80" xfId="18" applyFont="1" applyBorder="1" applyAlignment="1" applyProtection="1">
      <alignment horizontal="center" vertical="center"/>
      <protection locked="0"/>
    </xf>
    <xf numFmtId="0" fontId="46" fillId="0" borderId="42" xfId="18" applyFont="1" applyBorder="1" applyAlignment="1" applyProtection="1">
      <alignment horizontal="center" vertical="center"/>
      <protection locked="0"/>
    </xf>
    <xf numFmtId="0" fontId="46" fillId="0" borderId="81" xfId="18" applyFont="1" applyBorder="1" applyAlignment="1" applyProtection="1">
      <alignment horizontal="center" vertical="center"/>
      <protection locked="0"/>
    </xf>
    <xf numFmtId="0" fontId="46" fillId="0" borderId="102" xfId="18" applyFont="1" applyBorder="1" applyAlignment="1" applyProtection="1">
      <alignment horizontal="center" vertical="center"/>
      <protection locked="0"/>
    </xf>
    <xf numFmtId="0" fontId="46" fillId="0" borderId="109" xfId="18" applyFont="1" applyBorder="1" applyAlignment="1" applyProtection="1">
      <alignment horizontal="center" vertical="center"/>
      <protection locked="0"/>
    </xf>
    <xf numFmtId="0" fontId="46" fillId="0" borderId="105" xfId="18" applyFont="1" applyBorder="1" applyAlignment="1" applyProtection="1">
      <alignment horizontal="center" vertical="center"/>
      <protection locked="0"/>
    </xf>
    <xf numFmtId="0" fontId="46" fillId="0" borderId="80" xfId="18" applyFont="1" applyBorder="1" applyAlignment="1" applyProtection="1">
      <alignment horizontal="left" vertical="center" wrapText="1"/>
      <protection locked="0"/>
    </xf>
    <xf numFmtId="0" fontId="46" fillId="0" borderId="42" xfId="18" applyFont="1" applyBorder="1" applyAlignment="1" applyProtection="1">
      <alignment horizontal="left" vertical="center" wrapText="1"/>
      <protection locked="0"/>
    </xf>
    <xf numFmtId="0" fontId="46" fillId="0" borderId="81" xfId="18" applyFont="1" applyBorder="1" applyAlignment="1" applyProtection="1">
      <alignment horizontal="left" vertical="center" wrapText="1"/>
      <protection locked="0"/>
    </xf>
    <xf numFmtId="0" fontId="46" fillId="0" borderId="102" xfId="18" applyFont="1" applyBorder="1" applyAlignment="1" applyProtection="1">
      <alignment horizontal="left" vertical="center" wrapText="1"/>
      <protection locked="0"/>
    </xf>
    <xf numFmtId="0" fontId="46" fillId="0" borderId="109" xfId="18" applyFont="1" applyBorder="1" applyAlignment="1" applyProtection="1">
      <alignment horizontal="left" vertical="center" wrapText="1"/>
      <protection locked="0"/>
    </xf>
    <xf numFmtId="0" fontId="46" fillId="0" borderId="105" xfId="18" applyFont="1" applyBorder="1" applyAlignment="1" applyProtection="1">
      <alignment horizontal="left" vertical="center" wrapText="1"/>
      <protection locked="0"/>
    </xf>
    <xf numFmtId="44" fontId="46" fillId="4" borderId="80" xfId="10" applyFont="1" applyFill="1" applyBorder="1" applyAlignment="1" applyProtection="1">
      <alignment horizontal="center" vertical="center"/>
      <protection locked="0"/>
    </xf>
    <xf numFmtId="44" fontId="46" fillId="4" borderId="81" xfId="10" applyFont="1" applyFill="1" applyBorder="1" applyAlignment="1" applyProtection="1">
      <alignment horizontal="center" vertical="center"/>
      <protection locked="0"/>
    </xf>
    <xf numFmtId="44" fontId="46" fillId="4" borderId="102" xfId="10" applyFont="1" applyFill="1" applyBorder="1" applyAlignment="1" applyProtection="1">
      <alignment horizontal="center" vertical="center"/>
      <protection locked="0"/>
    </xf>
    <xf numFmtId="44" fontId="46" fillId="4" borderId="105" xfId="10" applyFont="1" applyFill="1" applyBorder="1" applyAlignment="1" applyProtection="1">
      <alignment horizontal="center" vertical="center"/>
      <protection locked="0"/>
    </xf>
    <xf numFmtId="0" fontId="3" fillId="2" borderId="25" xfId="18" applyFill="1" applyBorder="1" applyAlignment="1" applyProtection="1">
      <alignment horizontal="center" vertical="center"/>
    </xf>
    <xf numFmtId="0" fontId="3" fillId="2" borderId="1" xfId="18" applyFill="1" applyBorder="1" applyAlignment="1" applyProtection="1">
      <alignment horizontal="center" vertical="center"/>
    </xf>
    <xf numFmtId="0" fontId="3" fillId="2" borderId="2" xfId="18" applyFill="1" applyBorder="1" applyAlignment="1" applyProtection="1">
      <alignment horizontal="center" vertical="center"/>
    </xf>
    <xf numFmtId="0" fontId="46" fillId="0" borderId="80" xfId="18" applyFont="1" applyBorder="1" applyAlignment="1" applyProtection="1">
      <alignment horizontal="center" vertical="center" wrapText="1"/>
      <protection locked="0"/>
    </xf>
    <xf numFmtId="0" fontId="46" fillId="0" borderId="42" xfId="18" applyFont="1" applyBorder="1" applyAlignment="1" applyProtection="1">
      <alignment horizontal="center" vertical="center" wrapText="1"/>
      <protection locked="0"/>
    </xf>
    <xf numFmtId="0" fontId="46" fillId="0" borderId="81" xfId="18" applyFont="1" applyBorder="1" applyAlignment="1" applyProtection="1">
      <alignment horizontal="center" vertical="center" wrapText="1"/>
      <protection locked="0"/>
    </xf>
    <xf numFmtId="0" fontId="46" fillId="0" borderId="102" xfId="18" applyFont="1" applyBorder="1" applyAlignment="1" applyProtection="1">
      <alignment horizontal="center" vertical="center" wrapText="1"/>
      <protection locked="0"/>
    </xf>
    <xf numFmtId="0" fontId="46" fillId="0" borderId="109" xfId="18" applyFont="1" applyBorder="1" applyAlignment="1" applyProtection="1">
      <alignment horizontal="center" vertical="center" wrapText="1"/>
      <protection locked="0"/>
    </xf>
    <xf numFmtId="0" fontId="46" fillId="0" borderId="105" xfId="18" applyFont="1" applyBorder="1" applyAlignment="1" applyProtection="1">
      <alignment horizontal="center" vertical="center" wrapText="1"/>
      <protection locked="0"/>
    </xf>
    <xf numFmtId="0" fontId="45" fillId="4" borderId="15" xfId="18" applyFont="1" applyFill="1" applyBorder="1" applyAlignment="1" applyProtection="1">
      <alignment horizontal="center" vertical="center"/>
      <protection locked="0"/>
    </xf>
    <xf numFmtId="0" fontId="45" fillId="0" borderId="25" xfId="18" applyFont="1" applyBorder="1" applyAlignment="1" applyProtection="1">
      <alignment horizontal="left" vertical="center"/>
      <protection locked="0"/>
    </xf>
    <xf numFmtId="0" fontId="45" fillId="0" borderId="1" xfId="18" applyFont="1" applyBorder="1" applyAlignment="1" applyProtection="1">
      <alignment horizontal="left" vertical="center"/>
      <protection locked="0"/>
    </xf>
    <xf numFmtId="0" fontId="45" fillId="0" borderId="2" xfId="18" applyFont="1" applyBorder="1" applyAlignment="1" applyProtection="1">
      <alignment horizontal="left" vertical="center"/>
      <protection locked="0"/>
    </xf>
    <xf numFmtId="0" fontId="45" fillId="2" borderId="25" xfId="18" applyFont="1" applyFill="1" applyBorder="1" applyAlignment="1" applyProtection="1">
      <alignment horizontal="center" vertical="center"/>
      <protection locked="0"/>
    </xf>
    <xf numFmtId="0" fontId="45" fillId="2" borderId="2" xfId="18" applyFont="1" applyFill="1" applyBorder="1" applyAlignment="1" applyProtection="1">
      <alignment horizontal="center" vertical="center"/>
      <protection locked="0"/>
    </xf>
    <xf numFmtId="0" fontId="45" fillId="8" borderId="15" xfId="18" applyFont="1" applyFill="1" applyBorder="1" applyAlignment="1" applyProtection="1">
      <alignment horizontal="center" vertical="center"/>
      <protection locked="0"/>
    </xf>
    <xf numFmtId="0" fontId="45" fillId="8" borderId="15" xfId="18" quotePrefix="1" applyFont="1" applyFill="1" applyBorder="1" applyAlignment="1" applyProtection="1">
      <alignment horizontal="center" vertical="center"/>
      <protection locked="0"/>
    </xf>
    <xf numFmtId="0" fontId="7" fillId="4" borderId="1" xfId="18" applyFont="1" applyFill="1" applyBorder="1" applyAlignment="1" applyProtection="1">
      <alignment horizontal="center" vertical="center"/>
    </xf>
    <xf numFmtId="0" fontId="7" fillId="4" borderId="2" xfId="18" applyFont="1" applyFill="1" applyBorder="1" applyAlignment="1" applyProtection="1">
      <alignment horizontal="center" vertical="center"/>
    </xf>
    <xf numFmtId="0" fontId="3" fillId="3" borderId="25" xfId="18" applyFill="1" applyBorder="1" applyAlignment="1" applyProtection="1">
      <alignment horizontal="center" vertical="center"/>
    </xf>
    <xf numFmtId="0" fontId="3" fillId="3" borderId="1" xfId="18" applyFill="1" applyBorder="1" applyAlignment="1" applyProtection="1">
      <alignment horizontal="center" vertical="center"/>
    </xf>
    <xf numFmtId="0" fontId="3" fillId="3" borderId="2" xfId="18" applyFill="1" applyBorder="1" applyAlignment="1" applyProtection="1">
      <alignment horizontal="center" vertical="center"/>
    </xf>
    <xf numFmtId="0" fontId="45" fillId="8" borderId="25" xfId="18" applyFont="1" applyFill="1" applyBorder="1" applyAlignment="1" applyProtection="1">
      <alignment horizontal="center" vertical="center"/>
      <protection locked="0"/>
    </xf>
    <xf numFmtId="0" fontId="45" fillId="8" borderId="2" xfId="18" applyFont="1" applyFill="1" applyBorder="1" applyAlignment="1" applyProtection="1">
      <alignment horizontal="center" vertical="center"/>
      <protection locked="0"/>
    </xf>
    <xf numFmtId="0" fontId="45" fillId="4" borderId="25" xfId="18" applyFont="1" applyFill="1" applyBorder="1" applyAlignment="1" applyProtection="1">
      <alignment horizontal="center" vertical="center"/>
      <protection locked="0"/>
    </xf>
    <xf numFmtId="0" fontId="45" fillId="4" borderId="2" xfId="18" applyFont="1" applyFill="1" applyBorder="1" applyAlignment="1" applyProtection="1">
      <alignment horizontal="center" vertical="center"/>
      <protection locked="0"/>
    </xf>
    <xf numFmtId="0" fontId="45" fillId="2" borderId="25" xfId="18" quotePrefix="1" applyFont="1" applyFill="1" applyBorder="1" applyAlignment="1" applyProtection="1">
      <alignment horizontal="center" vertical="center"/>
      <protection locked="0"/>
    </xf>
    <xf numFmtId="0" fontId="3" fillId="2" borderId="25" xfId="18" applyFill="1" applyBorder="1" applyAlignment="1" applyProtection="1">
      <alignment horizontal="center" vertical="center" wrapText="1"/>
    </xf>
    <xf numFmtId="0" fontId="3" fillId="2" borderId="1" xfId="18" applyFill="1" applyBorder="1" applyAlignment="1" applyProtection="1">
      <alignment horizontal="center" vertical="center" wrapText="1"/>
    </xf>
    <xf numFmtId="0" fontId="3" fillId="2" borderId="2" xfId="18" applyFill="1" applyBorder="1" applyAlignment="1" applyProtection="1">
      <alignment horizontal="center" vertical="center" wrapText="1"/>
    </xf>
    <xf numFmtId="0" fontId="3" fillId="8" borderId="15" xfId="18" applyFont="1" applyFill="1" applyBorder="1" applyAlignment="1" applyProtection="1">
      <alignment horizontal="center" vertical="center" wrapText="1"/>
    </xf>
    <xf numFmtId="0" fontId="3" fillId="8" borderId="15" xfId="18" applyFill="1" applyBorder="1" applyAlignment="1" applyProtection="1">
      <alignment horizontal="center" vertical="center" wrapText="1"/>
    </xf>
    <xf numFmtId="0" fontId="3" fillId="4" borderId="15" xfId="18" applyFill="1" applyBorder="1" applyAlignment="1" applyProtection="1">
      <alignment horizontal="center" vertical="center" wrapText="1"/>
    </xf>
    <xf numFmtId="0" fontId="19" fillId="10" borderId="42" xfId="18" applyFont="1" applyFill="1" applyBorder="1" applyAlignment="1">
      <alignment horizontal="center" vertical="center" wrapText="1"/>
    </xf>
    <xf numFmtId="0" fontId="19" fillId="10" borderId="81" xfId="18" applyFont="1" applyFill="1" applyBorder="1" applyAlignment="1">
      <alignment horizontal="center" vertical="center" wrapText="1"/>
    </xf>
    <xf numFmtId="0" fontId="19" fillId="10" borderId="102" xfId="18" applyFont="1" applyFill="1" applyBorder="1" applyAlignment="1">
      <alignment horizontal="center" vertical="center" wrapText="1"/>
    </xf>
    <xf numFmtId="0" fontId="19" fillId="10" borderId="109" xfId="18" applyFont="1" applyFill="1" applyBorder="1" applyAlignment="1">
      <alignment horizontal="center" vertical="center" wrapText="1"/>
    </xf>
    <xf numFmtId="0" fontId="19" fillId="10" borderId="105" xfId="18" applyFont="1" applyFill="1" applyBorder="1" applyAlignment="1">
      <alignment horizontal="center" vertical="center" wrapText="1"/>
    </xf>
    <xf numFmtId="0" fontId="19" fillId="4" borderId="15" xfId="18" applyFont="1" applyFill="1" applyBorder="1" applyAlignment="1">
      <alignment horizontal="center" vertical="center" wrapText="1"/>
    </xf>
    <xf numFmtId="0" fontId="19" fillId="4" borderId="25" xfId="18" applyFont="1" applyFill="1" applyBorder="1" applyAlignment="1">
      <alignment horizontal="center" vertical="center" wrapText="1"/>
    </xf>
    <xf numFmtId="0" fontId="19" fillId="4" borderId="2" xfId="18" applyFont="1" applyFill="1" applyBorder="1" applyAlignment="1">
      <alignment horizontal="center" vertical="center" wrapText="1"/>
    </xf>
    <xf numFmtId="0" fontId="11" fillId="0" borderId="42" xfId="8" applyFont="1" applyBorder="1" applyAlignment="1" applyProtection="1">
      <alignment horizontal="center" vertical="center" wrapText="1"/>
      <protection locked="0"/>
    </xf>
    <xf numFmtId="0" fontId="11" fillId="0" borderId="81" xfId="8" applyFont="1" applyBorder="1" applyAlignment="1" applyProtection="1">
      <alignment horizontal="center" vertical="center" wrapText="1"/>
      <protection locked="0"/>
    </xf>
    <xf numFmtId="0" fontId="11" fillId="0" borderId="109" xfId="8" applyFont="1" applyBorder="1" applyAlignment="1" applyProtection="1">
      <alignment horizontal="center" vertical="center" wrapText="1"/>
      <protection locked="0"/>
    </xf>
    <xf numFmtId="0" fontId="11" fillId="0" borderId="105" xfId="8" applyFont="1" applyBorder="1" applyAlignment="1" applyProtection="1">
      <alignment horizontal="center" vertical="center" wrapText="1"/>
      <protection locked="0"/>
    </xf>
    <xf numFmtId="0" fontId="3" fillId="4" borderId="15" xfId="18" applyFont="1" applyFill="1" applyBorder="1" applyAlignment="1">
      <alignment horizontal="center" vertical="center" wrapText="1"/>
    </xf>
    <xf numFmtId="0" fontId="3" fillId="4" borderId="25" xfId="18" applyFill="1" applyBorder="1" applyAlignment="1">
      <alignment horizontal="center" vertical="center" wrapText="1"/>
    </xf>
    <xf numFmtId="0" fontId="3" fillId="4" borderId="2" xfId="18" applyFill="1" applyBorder="1" applyAlignment="1">
      <alignment horizontal="center" vertical="center" wrapText="1"/>
    </xf>
    <xf numFmtId="0" fontId="3" fillId="4" borderId="15" xfId="18" applyFill="1" applyBorder="1" applyAlignment="1">
      <alignment horizontal="center" vertical="center" wrapText="1"/>
    </xf>
    <xf numFmtId="0" fontId="11" fillId="2" borderId="25" xfId="8" applyFont="1" applyFill="1" applyBorder="1" applyAlignment="1" applyProtection="1">
      <alignment horizontal="center" vertical="center" wrapText="1"/>
    </xf>
    <xf numFmtId="0" fontId="11" fillId="2" borderId="2" xfId="8" applyFont="1" applyFill="1" applyBorder="1" applyAlignment="1" applyProtection="1">
      <alignment horizontal="center" vertical="center" wrapText="1"/>
    </xf>
    <xf numFmtId="0" fontId="0" fillId="0" borderId="101" xfId="0" applyBorder="1" applyAlignment="1">
      <alignment wrapText="1"/>
    </xf>
    <xf numFmtId="0" fontId="0" fillId="0" borderId="0" xfId="0" applyAlignment="1">
      <alignment wrapText="1"/>
    </xf>
    <xf numFmtId="0" fontId="0" fillId="0" borderId="104" xfId="0" applyBorder="1" applyAlignment="1">
      <alignment wrapText="1"/>
    </xf>
    <xf numFmtId="0" fontId="0" fillId="0" borderId="102" xfId="0" applyBorder="1" applyAlignment="1">
      <alignment wrapText="1"/>
    </xf>
    <xf numFmtId="0" fontId="0" fillId="0" borderId="109" xfId="0" applyBorder="1" applyAlignment="1">
      <alignment wrapText="1"/>
    </xf>
    <xf numFmtId="0" fontId="0" fillId="0" borderId="105" xfId="0" applyBorder="1" applyAlignment="1">
      <alignment wrapText="1"/>
    </xf>
    <xf numFmtId="0" fontId="7" fillId="0" borderId="25" xfId="8" applyFont="1" applyFill="1" applyBorder="1" applyAlignment="1" applyProtection="1">
      <alignment horizontal="center" vertical="center" wrapText="1"/>
    </xf>
    <xf numFmtId="0" fontId="7" fillId="0" borderId="1" xfId="8" applyFont="1" applyFill="1" applyBorder="1" applyAlignment="1" applyProtection="1">
      <alignment horizontal="center" vertical="center" wrapText="1"/>
    </xf>
    <xf numFmtId="0" fontId="7" fillId="0" borderId="2" xfId="8" applyFont="1" applyFill="1" applyBorder="1" applyAlignment="1" applyProtection="1">
      <alignment horizontal="center" vertical="center" wrapText="1"/>
    </xf>
    <xf numFmtId="0" fontId="6" fillId="0" borderId="80" xfId="8" applyFont="1" applyBorder="1" applyAlignment="1" applyProtection="1">
      <alignment vertical="center" wrapText="1"/>
      <protection locked="0"/>
    </xf>
    <xf numFmtId="0" fontId="6" fillId="0" borderId="42" xfId="8" applyFont="1" applyBorder="1" applyAlignment="1" applyProtection="1">
      <alignment vertical="center" wrapText="1"/>
      <protection locked="0"/>
    </xf>
    <xf numFmtId="0" fontId="6" fillId="0" borderId="81" xfId="8" applyFont="1" applyBorder="1" applyAlignment="1" applyProtection="1">
      <alignment vertical="center" wrapText="1"/>
      <protection locked="0"/>
    </xf>
    <xf numFmtId="0" fontId="6" fillId="0" borderId="101" xfId="8" applyFont="1" applyBorder="1" applyAlignment="1" applyProtection="1">
      <alignment vertical="center" wrapText="1"/>
      <protection locked="0"/>
    </xf>
    <xf numFmtId="0" fontId="6" fillId="0" borderId="0" xfId="8" applyFont="1" applyBorder="1" applyAlignment="1" applyProtection="1">
      <alignment vertical="center" wrapText="1"/>
      <protection locked="0"/>
    </xf>
    <xf numFmtId="0" fontId="6" fillId="0" borderId="104" xfId="8" applyFont="1" applyBorder="1" applyAlignment="1" applyProtection="1">
      <alignment vertical="center" wrapText="1"/>
      <protection locked="0"/>
    </xf>
    <xf numFmtId="0" fontId="6" fillId="0" borderId="102" xfId="8" applyFont="1" applyBorder="1" applyAlignment="1" applyProtection="1">
      <alignment vertical="center" wrapText="1"/>
      <protection locked="0"/>
    </xf>
    <xf numFmtId="0" fontId="6" fillId="0" borderId="109" xfId="8" applyFont="1" applyBorder="1" applyAlignment="1" applyProtection="1">
      <alignment vertical="center" wrapText="1"/>
      <protection locked="0"/>
    </xf>
    <xf numFmtId="0" fontId="6" fillId="0" borderId="105" xfId="8" applyFont="1" applyBorder="1" applyAlignment="1" applyProtection="1">
      <alignment vertical="center" wrapText="1"/>
      <protection locked="0"/>
    </xf>
    <xf numFmtId="0" fontId="3" fillId="8" borderId="15" xfId="7" applyFont="1" applyFill="1" applyBorder="1" applyAlignment="1" applyProtection="1">
      <alignment horizontal="center" vertical="center"/>
      <protection locked="0"/>
    </xf>
    <xf numFmtId="0" fontId="3" fillId="0" borderId="80" xfId="7" applyFont="1" applyBorder="1" applyAlignment="1" applyProtection="1">
      <alignment horizontal="center" vertical="center"/>
      <protection locked="0"/>
    </xf>
    <xf numFmtId="0" fontId="12" fillId="0" borderId="15" xfId="8" applyFont="1" applyFill="1" applyBorder="1" applyAlignment="1" applyProtection="1">
      <alignment horizontal="center" vertical="center"/>
      <protection locked="0"/>
    </xf>
    <xf numFmtId="0" fontId="9" fillId="0" borderId="80" xfId="8" applyFont="1" applyBorder="1" applyAlignment="1" applyProtection="1">
      <alignment vertical="top" wrapText="1"/>
      <protection locked="0"/>
    </xf>
    <xf numFmtId="0" fontId="14" fillId="0" borderId="25" xfId="8" applyFont="1" applyBorder="1" applyAlignment="1" applyProtection="1">
      <alignment horizontal="center" vertical="center" wrapText="1"/>
      <protection locked="0"/>
    </xf>
    <xf numFmtId="0" fontId="11" fillId="10" borderId="107" xfId="8" applyFont="1" applyFill="1" applyBorder="1" applyAlignment="1" applyProtection="1">
      <alignment horizontal="center" vertical="center"/>
    </xf>
    <xf numFmtId="0" fontId="10" fillId="10" borderId="107" xfId="8" applyFont="1" applyFill="1" applyBorder="1" applyAlignment="1" applyProtection="1">
      <alignment horizontal="center" vertical="center"/>
    </xf>
  </cellXfs>
  <cellStyles count="34">
    <cellStyle name="Euro" xfId="1"/>
    <cellStyle name="Migliaia" xfId="2" builtinId="3"/>
    <cellStyle name="Migliaia [0] 2" xfId="3"/>
    <cellStyle name="Migliaia [0] 2 2" xfId="26"/>
    <cellStyle name="Migliaia 10" xfId="33"/>
    <cellStyle name="Migliaia 2" xfId="22"/>
    <cellStyle name="Migliaia 2 2" xfId="31"/>
    <cellStyle name="Migliaia 3" xfId="16"/>
    <cellStyle name="Migliaia 4" xfId="15"/>
    <cellStyle name="Migliaia 5" xfId="25"/>
    <cellStyle name="Migliaia 6" xfId="27"/>
    <cellStyle name="Migliaia 7" xfId="24"/>
    <cellStyle name="Migliaia 8" xfId="11"/>
    <cellStyle name="Migliaia 9" xfId="32"/>
    <cellStyle name="Normale" xfId="0" builtinId="0"/>
    <cellStyle name="Normale 2" xfId="4"/>
    <cellStyle name="Normale 2 2" xfId="21"/>
    <cellStyle name="Normale 2 2 2" xfId="30"/>
    <cellStyle name="Normale 2 3" xfId="17"/>
    <cellStyle name="Normale 2 4" xfId="12"/>
    <cellStyle name="Normale 3" xfId="5"/>
    <cellStyle name="Normale 3 2" xfId="23"/>
    <cellStyle name="Normale 4" xfId="6"/>
    <cellStyle name="Normale 5" xfId="7"/>
    <cellStyle name="Normale 5 2" xfId="18"/>
    <cellStyle name="Normale 5 3" xfId="13"/>
    <cellStyle name="Normale 6" xfId="20"/>
    <cellStyle name="Normale 6 2" xfId="29"/>
    <cellStyle name="Normale_OBJ_rev09" xfId="8"/>
    <cellStyle name="Valuta" xfId="10" builtinId="4"/>
    <cellStyle name="Valuta 2" xfId="28"/>
    <cellStyle name="Währung" xfId="9"/>
    <cellStyle name="Währung 2" xfId="19"/>
    <cellStyle name="Währung 3" xfId="14"/>
  </cellStyles>
  <dxfs count="6">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zoomScaleNormal="100" zoomScaleSheetLayoutView="100" workbookViewId="0">
      <selection activeCell="E37" sqref="E37"/>
    </sheetView>
  </sheetViews>
  <sheetFormatPr defaultColWidth="9.109375" defaultRowHeight="12.9" customHeight="1" x14ac:dyDescent="0.3"/>
  <cols>
    <col min="1" max="1" width="4.109375" customWidth="1"/>
    <col min="2" max="2" width="43.5546875" customWidth="1"/>
    <col min="3" max="3" width="12.88671875" customWidth="1"/>
    <col min="4" max="4" width="64.33203125" customWidth="1"/>
    <col min="5" max="5" width="51" style="58" customWidth="1"/>
    <col min="6" max="7" width="9.109375" style="57" hidden="1" customWidth="1"/>
    <col min="8" max="16384" width="9.109375" style="57"/>
  </cols>
  <sheetData>
    <row r="1" spans="1:5" s="56" customFormat="1" ht="29.25" customHeight="1" x14ac:dyDescent="0.3">
      <c r="A1" s="1" t="s">
        <v>270</v>
      </c>
      <c r="B1" s="1" t="s">
        <v>273</v>
      </c>
      <c r="C1" s="1" t="s">
        <v>58</v>
      </c>
      <c r="D1" s="1" t="s">
        <v>272</v>
      </c>
      <c r="E1" s="55" t="s">
        <v>271</v>
      </c>
    </row>
    <row r="2" spans="1:5" ht="15" customHeight="1" x14ac:dyDescent="0.3">
      <c r="A2">
        <v>1</v>
      </c>
      <c r="B2" t="s">
        <v>3</v>
      </c>
      <c r="C2">
        <v>1</v>
      </c>
      <c r="D2" t="s">
        <v>16</v>
      </c>
      <c r="E2" s="98" t="s">
        <v>378</v>
      </c>
    </row>
    <row r="3" spans="1:5" ht="18" customHeight="1" x14ac:dyDescent="0.3">
      <c r="C3">
        <v>2</v>
      </c>
      <c r="D3" t="s">
        <v>17</v>
      </c>
      <c r="E3" s="86" t="s">
        <v>378</v>
      </c>
    </row>
    <row r="4" spans="1:5" ht="15" customHeight="1" x14ac:dyDescent="0.25">
      <c r="C4">
        <v>3</v>
      </c>
      <c r="D4" t="s">
        <v>18</v>
      </c>
      <c r="E4" s="86" t="s">
        <v>379</v>
      </c>
    </row>
    <row r="5" spans="1:5" ht="15" customHeight="1" x14ac:dyDescent="0.25">
      <c r="C5">
        <v>4</v>
      </c>
      <c r="D5" t="s">
        <v>19</v>
      </c>
      <c r="E5" s="86" t="s">
        <v>379</v>
      </c>
    </row>
    <row r="6" spans="1:5" ht="15" customHeight="1" x14ac:dyDescent="0.25">
      <c r="C6">
        <v>5</v>
      </c>
      <c r="D6" t="s">
        <v>20</v>
      </c>
      <c r="E6" s="86" t="s">
        <v>380</v>
      </c>
    </row>
    <row r="7" spans="1:5" ht="15" customHeight="1" x14ac:dyDescent="0.25">
      <c r="C7">
        <v>6</v>
      </c>
      <c r="D7" t="s">
        <v>21</v>
      </c>
      <c r="E7" s="86" t="s">
        <v>380</v>
      </c>
    </row>
    <row r="8" spans="1:5" ht="15" customHeight="1" x14ac:dyDescent="0.25">
      <c r="C8">
        <v>7</v>
      </c>
      <c r="D8" t="s">
        <v>22</v>
      </c>
      <c r="E8" s="86" t="s">
        <v>381</v>
      </c>
    </row>
    <row r="9" spans="1:5" ht="12.75" customHeight="1" x14ac:dyDescent="0.25">
      <c r="C9">
        <v>8</v>
      </c>
      <c r="D9" t="s">
        <v>23</v>
      </c>
      <c r="E9" s="86" t="s">
        <v>381</v>
      </c>
    </row>
    <row r="10" spans="1:5" ht="12.75" customHeight="1" x14ac:dyDescent="0.25">
      <c r="C10">
        <v>11</v>
      </c>
      <c r="D10" t="s">
        <v>24</v>
      </c>
      <c r="E10" s="86" t="s">
        <v>381</v>
      </c>
    </row>
    <row r="11" spans="1:5" ht="12.9" customHeight="1" x14ac:dyDescent="0.25">
      <c r="A11">
        <v>3</v>
      </c>
      <c r="B11" t="s">
        <v>4</v>
      </c>
      <c r="C11">
        <v>1</v>
      </c>
      <c r="D11" t="s">
        <v>25</v>
      </c>
      <c r="E11" s="87" t="s">
        <v>382</v>
      </c>
    </row>
    <row r="12" spans="1:5" ht="12.9" customHeight="1" x14ac:dyDescent="0.25">
      <c r="C12">
        <v>2</v>
      </c>
      <c r="D12" t="s">
        <v>26</v>
      </c>
      <c r="E12" s="87" t="s">
        <v>382</v>
      </c>
    </row>
    <row r="13" spans="1:5" ht="12.9" customHeight="1" x14ac:dyDescent="0.25">
      <c r="A13">
        <v>4</v>
      </c>
      <c r="B13" t="s">
        <v>5</v>
      </c>
      <c r="C13">
        <v>1</v>
      </c>
      <c r="D13" t="s">
        <v>27</v>
      </c>
      <c r="E13" s="86" t="s">
        <v>381</v>
      </c>
    </row>
    <row r="14" spans="1:5" ht="12.9" customHeight="1" x14ac:dyDescent="0.25">
      <c r="C14">
        <v>2</v>
      </c>
      <c r="D14" t="s">
        <v>28</v>
      </c>
      <c r="E14" s="86" t="s">
        <v>381</v>
      </c>
    </row>
    <row r="15" spans="1:5" ht="12.9" customHeight="1" x14ac:dyDescent="0.3">
      <c r="C15">
        <v>6</v>
      </c>
      <c r="D15" t="s">
        <v>30</v>
      </c>
      <c r="E15" s="86" t="s">
        <v>381</v>
      </c>
    </row>
    <row r="16" spans="1:5" ht="28.5" customHeight="1" x14ac:dyDescent="0.3">
      <c r="A16">
        <v>5</v>
      </c>
      <c r="B16" s="2" t="s">
        <v>6</v>
      </c>
      <c r="C16">
        <v>1</v>
      </c>
      <c r="D16" t="s">
        <v>31</v>
      </c>
      <c r="E16" s="86" t="s">
        <v>383</v>
      </c>
    </row>
    <row r="17" spans="1:5" ht="12.9" customHeight="1" x14ac:dyDescent="0.3">
      <c r="C17">
        <v>2</v>
      </c>
      <c r="D17" t="s">
        <v>32</v>
      </c>
      <c r="E17" s="86" t="s">
        <v>381</v>
      </c>
    </row>
    <row r="18" spans="1:5" ht="12.9" customHeight="1" x14ac:dyDescent="0.25">
      <c r="A18">
        <v>6</v>
      </c>
      <c r="B18" t="s">
        <v>7</v>
      </c>
      <c r="C18">
        <v>1</v>
      </c>
      <c r="D18" t="s">
        <v>33</v>
      </c>
      <c r="E18" s="86" t="s">
        <v>383</v>
      </c>
    </row>
    <row r="19" spans="1:5" ht="12.9" customHeight="1" x14ac:dyDescent="0.25">
      <c r="C19">
        <v>2</v>
      </c>
      <c r="D19" t="s">
        <v>34</v>
      </c>
      <c r="E19" s="86" t="s">
        <v>381</v>
      </c>
    </row>
    <row r="20" spans="1:5" ht="12.9" customHeight="1" x14ac:dyDescent="0.25">
      <c r="A20">
        <v>8</v>
      </c>
      <c r="B20" t="s">
        <v>8</v>
      </c>
      <c r="C20">
        <v>1</v>
      </c>
      <c r="D20" t="s">
        <v>35</v>
      </c>
      <c r="E20" s="86" t="s">
        <v>380</v>
      </c>
    </row>
    <row r="21" spans="1:5" ht="12.9" customHeight="1" x14ac:dyDescent="0.25">
      <c r="C21">
        <v>2</v>
      </c>
      <c r="D21" s="2" t="s">
        <v>36</v>
      </c>
      <c r="E21" s="86" t="s">
        <v>380</v>
      </c>
    </row>
    <row r="22" spans="1:5" ht="29.25" customHeight="1" x14ac:dyDescent="0.25">
      <c r="A22">
        <v>9</v>
      </c>
      <c r="B22" s="2" t="s">
        <v>9</v>
      </c>
      <c r="C22">
        <v>1</v>
      </c>
      <c r="D22" t="s">
        <v>37</v>
      </c>
      <c r="E22" s="86" t="s">
        <v>380</v>
      </c>
    </row>
    <row r="23" spans="1:5" ht="29.25" customHeight="1" x14ac:dyDescent="0.25">
      <c r="C23">
        <v>2</v>
      </c>
      <c r="D23" t="s">
        <v>38</v>
      </c>
      <c r="E23" s="86" t="s">
        <v>380</v>
      </c>
    </row>
    <row r="24" spans="1:5" ht="12.9" customHeight="1" x14ac:dyDescent="0.25">
      <c r="C24">
        <v>3</v>
      </c>
      <c r="D24" t="s">
        <v>39</v>
      </c>
      <c r="E24" s="86" t="s">
        <v>380</v>
      </c>
    </row>
    <row r="25" spans="1:5" ht="12.9" customHeight="1" x14ac:dyDescent="0.25">
      <c r="C25">
        <v>4</v>
      </c>
      <c r="D25" t="s">
        <v>40</v>
      </c>
      <c r="E25" s="86" t="s">
        <v>380</v>
      </c>
    </row>
    <row r="26" spans="1:5" ht="12.9" customHeight="1" x14ac:dyDescent="0.25">
      <c r="C26">
        <v>7</v>
      </c>
      <c r="D26" t="s">
        <v>41</v>
      </c>
      <c r="E26" s="86"/>
    </row>
    <row r="27" spans="1:5" ht="12.9" customHeight="1" x14ac:dyDescent="0.3">
      <c r="C27">
        <v>8</v>
      </c>
      <c r="D27" t="s">
        <v>42</v>
      </c>
      <c r="E27" s="86" t="s">
        <v>380</v>
      </c>
    </row>
    <row r="28" spans="1:5" ht="12.9" customHeight="1" x14ac:dyDescent="0.3">
      <c r="A28">
        <v>10</v>
      </c>
      <c r="B28" t="s">
        <v>10</v>
      </c>
      <c r="C28">
        <v>2</v>
      </c>
      <c r="D28" t="s">
        <v>43</v>
      </c>
      <c r="E28" s="86" t="s">
        <v>380</v>
      </c>
    </row>
    <row r="29" spans="1:5" ht="12.9" customHeight="1" x14ac:dyDescent="0.3">
      <c r="C29">
        <v>5</v>
      </c>
      <c r="D29" t="s">
        <v>44</v>
      </c>
      <c r="E29" s="86" t="s">
        <v>380</v>
      </c>
    </row>
    <row r="30" spans="1:5" ht="12.9" customHeight="1" x14ac:dyDescent="0.25">
      <c r="A30">
        <v>12</v>
      </c>
      <c r="B30" t="s">
        <v>11</v>
      </c>
      <c r="C30">
        <v>1</v>
      </c>
      <c r="D30" t="s">
        <v>45</v>
      </c>
      <c r="E30" s="86" t="s">
        <v>381</v>
      </c>
    </row>
    <row r="31" spans="1:5" ht="12.9" customHeight="1" x14ac:dyDescent="0.3">
      <c r="C31">
        <v>2</v>
      </c>
      <c r="D31" t="s">
        <v>46</v>
      </c>
      <c r="E31" s="86" t="s">
        <v>381</v>
      </c>
    </row>
    <row r="32" spans="1:5" ht="12.9" customHeight="1" x14ac:dyDescent="0.25">
      <c r="C32">
        <v>3</v>
      </c>
      <c r="D32" t="s">
        <v>47</v>
      </c>
      <c r="E32" s="86" t="s">
        <v>381</v>
      </c>
    </row>
    <row r="33" spans="1:5" ht="12.9" customHeight="1" x14ac:dyDescent="0.25">
      <c r="C33">
        <v>4</v>
      </c>
      <c r="D33" t="s">
        <v>48</v>
      </c>
      <c r="E33" s="86" t="s">
        <v>381</v>
      </c>
    </row>
    <row r="34" spans="1:5" ht="12.9" customHeight="1" x14ac:dyDescent="0.25">
      <c r="C34">
        <v>6</v>
      </c>
      <c r="D34" t="s">
        <v>49</v>
      </c>
      <c r="E34" s="86" t="s">
        <v>381</v>
      </c>
    </row>
    <row r="35" spans="1:5" ht="12.9" customHeight="1" x14ac:dyDescent="0.25">
      <c r="C35">
        <v>7</v>
      </c>
      <c r="D35" s="2" t="s">
        <v>50</v>
      </c>
      <c r="E35" s="86" t="s">
        <v>381</v>
      </c>
    </row>
    <row r="36" spans="1:5" ht="12.9" customHeight="1" x14ac:dyDescent="0.25">
      <c r="C36">
        <v>8</v>
      </c>
      <c r="D36" t="s">
        <v>51</v>
      </c>
      <c r="E36" s="86" t="s">
        <v>381</v>
      </c>
    </row>
    <row r="37" spans="1:5" ht="12.9" customHeight="1" x14ac:dyDescent="0.25">
      <c r="C37">
        <v>9</v>
      </c>
      <c r="D37" t="s">
        <v>52</v>
      </c>
      <c r="E37" s="86" t="s">
        <v>381</v>
      </c>
    </row>
    <row r="38" spans="1:5" ht="12.9" customHeight="1" x14ac:dyDescent="0.25">
      <c r="A38">
        <v>13</v>
      </c>
      <c r="B38" t="s">
        <v>332</v>
      </c>
      <c r="C38">
        <v>7</v>
      </c>
      <c r="D38" t="s">
        <v>333</v>
      </c>
      <c r="E38" s="86"/>
    </row>
    <row r="39" spans="1:5" ht="12.9" customHeight="1" x14ac:dyDescent="0.3">
      <c r="A39">
        <v>14</v>
      </c>
      <c r="B39" t="s">
        <v>12</v>
      </c>
      <c r="C39">
        <v>2</v>
      </c>
      <c r="D39" t="s">
        <v>53</v>
      </c>
      <c r="E39" s="86" t="s">
        <v>382</v>
      </c>
    </row>
    <row r="40" spans="1:5" ht="12.9" customHeight="1" x14ac:dyDescent="0.3">
      <c r="C40">
        <v>4</v>
      </c>
      <c r="D40" t="s">
        <v>54</v>
      </c>
      <c r="E40" s="86" t="s">
        <v>382</v>
      </c>
    </row>
    <row r="41" spans="1:5" ht="27.75" customHeight="1" x14ac:dyDescent="0.3">
      <c r="A41">
        <v>15</v>
      </c>
      <c r="B41" s="2" t="s">
        <v>13</v>
      </c>
      <c r="C41">
        <v>1</v>
      </c>
      <c r="D41" t="s">
        <v>55</v>
      </c>
      <c r="E41" s="86" t="s">
        <v>382</v>
      </c>
    </row>
    <row r="42" spans="1:5" ht="12.9" customHeight="1" x14ac:dyDescent="0.3">
      <c r="C42">
        <v>3</v>
      </c>
      <c r="D42" t="s">
        <v>334</v>
      </c>
      <c r="E42" s="86" t="s">
        <v>381</v>
      </c>
    </row>
    <row r="43" spans="1:5" ht="12.9" customHeight="1" x14ac:dyDescent="0.3">
      <c r="A43">
        <v>16</v>
      </c>
      <c r="B43" t="s">
        <v>14</v>
      </c>
      <c r="C43">
        <v>1</v>
      </c>
      <c r="D43" t="s">
        <v>56</v>
      </c>
      <c r="E43" s="86" t="s">
        <v>382</v>
      </c>
    </row>
    <row r="44" spans="1:5" ht="12.9" customHeight="1" x14ac:dyDescent="0.3">
      <c r="A44">
        <v>19</v>
      </c>
      <c r="B44" t="s">
        <v>15</v>
      </c>
      <c r="C44">
        <v>1</v>
      </c>
      <c r="D44" s="2" t="s">
        <v>57</v>
      </c>
      <c r="E44" s="86"/>
    </row>
    <row r="45" spans="1:5" ht="12.9" customHeight="1" x14ac:dyDescent="0.3">
      <c r="A45">
        <v>20</v>
      </c>
      <c r="B45" t="s">
        <v>335</v>
      </c>
      <c r="C45" s="85">
        <v>1</v>
      </c>
      <c r="D45" t="s">
        <v>339</v>
      </c>
      <c r="E45" s="86" t="s">
        <v>379</v>
      </c>
    </row>
    <row r="46" spans="1:5" ht="12.9" customHeight="1" x14ac:dyDescent="0.3">
      <c r="C46" s="85">
        <v>2</v>
      </c>
      <c r="D46" t="s">
        <v>340</v>
      </c>
      <c r="E46" s="86" t="s">
        <v>379</v>
      </c>
    </row>
    <row r="47" spans="1:5" ht="12.9" customHeight="1" x14ac:dyDescent="0.3">
      <c r="C47" s="85">
        <v>3</v>
      </c>
      <c r="D47" t="s">
        <v>341</v>
      </c>
      <c r="E47" s="86" t="s">
        <v>379</v>
      </c>
    </row>
    <row r="48" spans="1:5" ht="12.9" customHeight="1" x14ac:dyDescent="0.3">
      <c r="A48">
        <v>50</v>
      </c>
      <c r="B48" t="s">
        <v>336</v>
      </c>
      <c r="C48">
        <v>1</v>
      </c>
      <c r="D48" t="s">
        <v>337</v>
      </c>
      <c r="E48" s="86" t="s">
        <v>379</v>
      </c>
    </row>
    <row r="49" spans="3:5" ht="12.9" customHeight="1" x14ac:dyDescent="0.3">
      <c r="C49">
        <v>2</v>
      </c>
      <c r="D49" t="s">
        <v>338</v>
      </c>
      <c r="E49" s="86" t="s">
        <v>379</v>
      </c>
    </row>
  </sheetData>
  <customSheetViews>
    <customSheetView guid="{FD66CCA4-E734-40F6-A42D-704ADC03C8FF}" showPageBreaks="1" fitToPage="1" printArea="1" hiddenColumns="1" showRuler="0">
      <selection activeCell="E34" sqref="E34"/>
      <pageMargins left="0.39370078740157483" right="0.39370078740157483" top="0.67" bottom="0.19685039370078741" header="0.19685039370078741" footer="0.19685039370078741"/>
      <pageSetup paperSize="9" scale="57" orientation="portrait" r:id="rId1"/>
      <headerFooter alignWithMargins="0">
        <oddFooter>&amp;L&amp;"Tahoma,Corsivo"&amp;8Elenco Processi&amp;R&amp;P</oddFooter>
      </headerFooter>
    </customSheetView>
    <customSheetView guid="{0CDFE071-D2BF-4AC9-96FE-3C7CC2EB89D1}" showPageBreaks="1" fitToPage="1" printArea="1" hiddenColumns="1">
      <selection activeCell="E2" sqref="E2:E48"/>
      <pageMargins left="0.39370078740157483" right="0.39370078740157483" top="0.67" bottom="0.19685039370078741" header="0.19685039370078741" footer="0.19685039370078741"/>
      <pageSetup paperSize="9" scale="56" orientation="portrait" r:id="rId2"/>
      <headerFooter alignWithMargins="0">
        <oddFooter>&amp;L&amp;"Tahoma,Corsivo"&amp;8Elenco Processi&amp;R&amp;P</oddFooter>
      </headerFooter>
    </customSheetView>
    <customSheetView guid="{5274FD7E-76C2-47C3-8C9C-C2C181076605}" showPageBreaks="1" fitToPage="1" showRuler="0">
      <selection activeCell="E34" sqref="E34"/>
      <pageMargins left="0.39370078740157483" right="0.39370078740157483" top="0.67" bottom="0.19685039370078741" header="0.19685039370078741" footer="0.19685039370078741"/>
      <pageSetup paperSize="9" scale="56" orientation="portrait" r:id="rId3"/>
      <headerFooter alignWithMargins="0">
        <oddFooter>&amp;L&amp;"Tahoma,Corsivo"&amp;8Elenco Processi&amp;R&amp;P</oddFooter>
      </headerFooter>
    </customSheetView>
  </customSheetViews>
  <phoneticPr fontId="25" type="noConversion"/>
  <pageMargins left="0.39370078740157483" right="0.39370078740157483" top="0.6692913385826772" bottom="0.19685039370078741" header="0.19685039370078741" footer="0.19685039370078741"/>
  <pageSetup paperSize="9" scale="72" orientation="landscape" r:id="rId4"/>
  <headerFooter alignWithMargins="0">
    <oddHeader xml:space="preserve">&amp;C
COMUNE DI VIGLIANO BIELLESE
</oddHeader>
    <oddFooter>&amp;L&amp;"Tahoma,Corsivo"&amp;8Elenco Processi&amp;R&amp;P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showWhiteSpace="0" zoomScaleNormal="100" workbookViewId="0">
      <selection activeCell="K21" sqref="K21"/>
    </sheetView>
  </sheetViews>
  <sheetFormatPr defaultColWidth="9.109375" defaultRowHeight="13.2" x14ac:dyDescent="0.25"/>
  <cols>
    <col min="1" max="3" width="9.109375" style="5"/>
    <col min="4" max="4" width="10.6640625" style="5" customWidth="1"/>
    <col min="5" max="7" width="9.109375" style="5"/>
    <col min="8" max="8" width="10.109375" style="5" bestFit="1" customWidth="1"/>
    <col min="9" max="9" width="9.109375" style="5"/>
    <col min="10" max="10" width="9.6640625" style="5" customWidth="1"/>
    <col min="11" max="11" width="11.44140625" style="5" customWidth="1"/>
    <col min="12" max="12" width="13.88671875" style="5" customWidth="1"/>
    <col min="13" max="13" width="9.109375" style="5"/>
    <col min="14" max="14" width="19" style="5" bestFit="1" customWidth="1"/>
    <col min="15" max="16384" width="9.109375" style="5"/>
  </cols>
  <sheetData>
    <row r="1" spans="1:15" ht="21.75" customHeight="1" x14ac:dyDescent="0.25">
      <c r="A1" s="476"/>
      <c r="B1" s="477"/>
      <c r="C1" s="477"/>
      <c r="D1" s="477"/>
      <c r="E1" s="477"/>
      <c r="F1" s="477"/>
      <c r="G1" s="477"/>
      <c r="H1" s="477"/>
      <c r="I1" s="477"/>
      <c r="J1" s="477"/>
      <c r="K1" s="52" t="s">
        <v>112</v>
      </c>
      <c r="L1" s="53">
        <v>2020</v>
      </c>
    </row>
    <row r="2" spans="1:15" ht="24.75" customHeight="1" thickBot="1" x14ac:dyDescent="0.3">
      <c r="A2" s="478" t="s">
        <v>238</v>
      </c>
      <c r="B2" s="479"/>
      <c r="C2" s="479"/>
      <c r="D2" s="479"/>
      <c r="E2" s="479"/>
      <c r="F2" s="479"/>
      <c r="G2" s="479"/>
      <c r="H2" s="479"/>
      <c r="I2" s="479"/>
      <c r="J2" s="479"/>
      <c r="K2" s="479"/>
      <c r="L2" s="480"/>
    </row>
    <row r="3" spans="1:15" ht="13.5" customHeight="1" x14ac:dyDescent="0.25">
      <c r="A3" s="481" t="s">
        <v>239</v>
      </c>
      <c r="B3" s="482"/>
      <c r="C3" s="482"/>
      <c r="D3" s="482"/>
      <c r="E3" s="482"/>
      <c r="F3" s="482"/>
      <c r="G3" s="482"/>
      <c r="H3" s="482"/>
      <c r="I3" s="482"/>
      <c r="J3" s="482"/>
      <c r="K3" s="482"/>
      <c r="L3" s="483"/>
      <c r="M3" s="27"/>
    </row>
    <row r="4" spans="1:15" ht="15" customHeight="1" x14ac:dyDescent="0.2">
      <c r="A4" s="484" t="s">
        <v>115</v>
      </c>
      <c r="B4" s="485"/>
      <c r="C4" s="485"/>
      <c r="D4" s="485"/>
      <c r="E4" s="486">
        <f>$L$1 - 3</f>
        <v>2017</v>
      </c>
      <c r="F4" s="487"/>
      <c r="G4" s="488">
        <f>$L$1-2</f>
        <v>2018</v>
      </c>
      <c r="H4" s="488"/>
      <c r="I4" s="488">
        <f>$L$1-1</f>
        <v>2019</v>
      </c>
      <c r="J4" s="488"/>
      <c r="K4" s="489">
        <f>$L$1</f>
        <v>2020</v>
      </c>
      <c r="L4" s="490"/>
      <c r="M4" s="27"/>
      <c r="N4" s="6"/>
    </row>
    <row r="5" spans="1:15" ht="12.75" customHeight="1" x14ac:dyDescent="0.2">
      <c r="A5" s="491" t="s">
        <v>240</v>
      </c>
      <c r="B5" s="492"/>
      <c r="C5" s="492"/>
      <c r="D5" s="492"/>
      <c r="E5" s="498">
        <v>1</v>
      </c>
      <c r="F5" s="499"/>
      <c r="G5" s="498">
        <v>1</v>
      </c>
      <c r="H5" s="499"/>
      <c r="I5" s="493">
        <v>1</v>
      </c>
      <c r="J5" s="494"/>
      <c r="K5" s="493">
        <v>1</v>
      </c>
      <c r="L5" s="494"/>
    </row>
    <row r="6" spans="1:15" ht="12.75" customHeight="1" x14ac:dyDescent="0.2">
      <c r="A6" s="500" t="s">
        <v>241</v>
      </c>
      <c r="B6" s="501"/>
      <c r="C6" s="501"/>
      <c r="D6" s="501"/>
      <c r="E6" s="498">
        <v>3</v>
      </c>
      <c r="F6" s="499"/>
      <c r="G6" s="498">
        <v>3</v>
      </c>
      <c r="H6" s="499"/>
      <c r="I6" s="493">
        <v>3</v>
      </c>
      <c r="J6" s="494"/>
      <c r="K6" s="493">
        <v>3</v>
      </c>
      <c r="L6" s="494"/>
      <c r="N6" s="6"/>
    </row>
    <row r="7" spans="1:15" ht="12.75" x14ac:dyDescent="0.2">
      <c r="A7" s="500" t="s">
        <v>242</v>
      </c>
      <c r="B7" s="501"/>
      <c r="C7" s="501"/>
      <c r="D7" s="501"/>
      <c r="E7" s="498">
        <v>8</v>
      </c>
      <c r="F7" s="499"/>
      <c r="G7" s="498">
        <v>8</v>
      </c>
      <c r="H7" s="499"/>
      <c r="I7" s="493">
        <v>6.5</v>
      </c>
      <c r="J7" s="494"/>
      <c r="K7" s="493">
        <v>6.5</v>
      </c>
      <c r="L7" s="494"/>
      <c r="M7" s="8">
        <f>((6*100)+(1*62.5))/100</f>
        <v>6.625</v>
      </c>
      <c r="N7" s="426" t="s">
        <v>400</v>
      </c>
    </row>
    <row r="8" spans="1:15" ht="12.75" x14ac:dyDescent="0.2">
      <c r="A8" s="495" t="s">
        <v>243</v>
      </c>
      <c r="B8" s="496"/>
      <c r="C8" s="496"/>
      <c r="D8" s="496"/>
      <c r="E8" s="497">
        <f>SUM(E5:F7)</f>
        <v>12</v>
      </c>
      <c r="F8" s="497"/>
      <c r="G8" s="497">
        <f>SUM(G5:H7)</f>
        <v>12</v>
      </c>
      <c r="H8" s="497"/>
      <c r="I8" s="497">
        <f>SUM(I5:J7)</f>
        <v>10.5</v>
      </c>
      <c r="J8" s="497"/>
      <c r="K8" s="497">
        <f>SUM(K5:L7)</f>
        <v>10.5</v>
      </c>
      <c r="L8" s="497"/>
      <c r="N8" s="428" t="s">
        <v>401</v>
      </c>
    </row>
    <row r="9" spans="1:15" s="16" customFormat="1" ht="22.5" customHeight="1" x14ac:dyDescent="0.2">
      <c r="A9" s="503"/>
      <c r="B9" s="504"/>
      <c r="C9" s="504"/>
      <c r="D9" s="504"/>
      <c r="E9" s="504"/>
      <c r="F9" s="504"/>
      <c r="G9" s="504"/>
      <c r="H9" s="504"/>
      <c r="I9" s="504"/>
      <c r="J9" s="504"/>
      <c r="K9" s="504"/>
      <c r="L9" s="505"/>
    </row>
    <row r="10" spans="1:15" x14ac:dyDescent="0.25">
      <c r="A10" s="506" t="s">
        <v>244</v>
      </c>
      <c r="B10" s="507"/>
      <c r="C10" s="507"/>
      <c r="D10" s="507"/>
      <c r="E10" s="507"/>
      <c r="F10" s="507"/>
      <c r="G10" s="507"/>
      <c r="H10" s="507"/>
      <c r="I10" s="507"/>
      <c r="J10" s="507"/>
      <c r="K10" s="507"/>
      <c r="L10" s="508"/>
    </row>
    <row r="11" spans="1:15" ht="12.75" x14ac:dyDescent="0.2">
      <c r="A11" s="484" t="s">
        <v>115</v>
      </c>
      <c r="B11" s="485"/>
      <c r="C11" s="485"/>
      <c r="D11" s="485"/>
      <c r="E11" s="488">
        <f>$L$1 - 3</f>
        <v>2017</v>
      </c>
      <c r="F11" s="488"/>
      <c r="G11" s="488">
        <f>$L$1-2</f>
        <v>2018</v>
      </c>
      <c r="H11" s="488"/>
      <c r="I11" s="488">
        <f>$L$1-1</f>
        <v>2019</v>
      </c>
      <c r="J11" s="488"/>
      <c r="K11" s="489">
        <f>$L$1</f>
        <v>2020</v>
      </c>
      <c r="L11" s="490"/>
    </row>
    <row r="12" spans="1:15" ht="12.75" x14ac:dyDescent="0.2">
      <c r="A12" s="491" t="s">
        <v>240</v>
      </c>
      <c r="B12" s="492"/>
      <c r="C12" s="492"/>
      <c r="D12" s="492"/>
      <c r="E12" s="502">
        <v>59</v>
      </c>
      <c r="F12" s="502"/>
      <c r="G12" s="502">
        <v>60</v>
      </c>
      <c r="H12" s="502"/>
      <c r="I12" s="493">
        <v>61</v>
      </c>
      <c r="J12" s="494"/>
      <c r="K12" s="493">
        <v>62</v>
      </c>
      <c r="L12" s="494"/>
    </row>
    <row r="13" spans="1:15" ht="12.75" x14ac:dyDescent="0.2">
      <c r="A13" s="500" t="s">
        <v>241</v>
      </c>
      <c r="B13" s="501"/>
      <c r="C13" s="501"/>
      <c r="D13" s="501"/>
      <c r="E13" s="502">
        <v>53.33</v>
      </c>
      <c r="F13" s="502"/>
      <c r="G13" s="502">
        <v>54.33</v>
      </c>
      <c r="H13" s="502"/>
      <c r="I13" s="493">
        <v>55.33</v>
      </c>
      <c r="J13" s="494"/>
      <c r="K13" s="493">
        <v>56.33</v>
      </c>
      <c r="L13" s="494"/>
    </row>
    <row r="14" spans="1:15" ht="12.75" x14ac:dyDescent="0.2">
      <c r="A14" s="500" t="s">
        <v>242</v>
      </c>
      <c r="B14" s="501"/>
      <c r="C14" s="501"/>
      <c r="D14" s="501"/>
      <c r="E14" s="498">
        <v>49.87</v>
      </c>
      <c r="F14" s="499"/>
      <c r="G14" s="498">
        <v>50.87</v>
      </c>
      <c r="H14" s="499"/>
      <c r="I14" s="493">
        <v>51.87</v>
      </c>
      <c r="J14" s="494"/>
      <c r="K14" s="493">
        <v>52.87</v>
      </c>
      <c r="L14" s="494"/>
    </row>
    <row r="15" spans="1:15" x14ac:dyDescent="0.25">
      <c r="A15" s="495" t="s">
        <v>245</v>
      </c>
      <c r="B15" s="496"/>
      <c r="C15" s="496"/>
      <c r="D15" s="496"/>
      <c r="E15" s="509">
        <f>SUM(E12:F14)/3</f>
        <v>54.066666666666663</v>
      </c>
      <c r="F15" s="509"/>
      <c r="G15" s="509">
        <f>SUM(G12:H14)/3</f>
        <v>55.066666666666663</v>
      </c>
      <c r="H15" s="509"/>
      <c r="I15" s="509">
        <f>SUM(I12:J14)/3</f>
        <v>56.066666666666663</v>
      </c>
      <c r="J15" s="509"/>
      <c r="K15" s="509">
        <f>SUM(K12:L14)/3</f>
        <v>57.066666666666663</v>
      </c>
      <c r="L15" s="512"/>
      <c r="O15" s="45"/>
    </row>
    <row r="16" spans="1:15" ht="32.25" customHeight="1" x14ac:dyDescent="0.2">
      <c r="A16" s="503"/>
      <c r="B16" s="504"/>
      <c r="C16" s="504"/>
      <c r="D16" s="504"/>
      <c r="E16" s="504"/>
      <c r="F16" s="504"/>
      <c r="G16" s="504"/>
      <c r="H16" s="504"/>
      <c r="I16" s="504"/>
      <c r="J16" s="504"/>
      <c r="K16" s="504"/>
      <c r="L16" s="505"/>
    </row>
    <row r="17" spans="1:13" ht="12.75" x14ac:dyDescent="0.2">
      <c r="A17" s="506" t="s">
        <v>246</v>
      </c>
      <c r="B17" s="507"/>
      <c r="C17" s="507"/>
      <c r="D17" s="507"/>
      <c r="E17" s="507"/>
      <c r="F17" s="507"/>
      <c r="G17" s="507"/>
      <c r="H17" s="507"/>
      <c r="I17" s="507"/>
      <c r="J17" s="507"/>
      <c r="K17" s="507"/>
      <c r="L17" s="508"/>
    </row>
    <row r="18" spans="1:13" ht="12.75" x14ac:dyDescent="0.2">
      <c r="A18" s="484" t="s">
        <v>115</v>
      </c>
      <c r="B18" s="485"/>
      <c r="C18" s="485"/>
      <c r="D18" s="485"/>
      <c r="E18" s="488">
        <f>$L$1 - 3</f>
        <v>2017</v>
      </c>
      <c r="F18" s="488"/>
      <c r="G18" s="488">
        <f>$L$1-2</f>
        <v>2018</v>
      </c>
      <c r="H18" s="488"/>
      <c r="I18" s="488">
        <f>$L$1-1</f>
        <v>2019</v>
      </c>
      <c r="J18" s="488"/>
      <c r="K18" s="489">
        <f>$L$1</f>
        <v>2020</v>
      </c>
      <c r="L18" s="490"/>
    </row>
    <row r="19" spans="1:13" ht="12.75" x14ac:dyDescent="0.2">
      <c r="A19" s="491" t="s">
        <v>247</v>
      </c>
      <c r="B19" s="492"/>
      <c r="C19" s="492"/>
      <c r="D19" s="492"/>
      <c r="E19" s="510">
        <v>0.66049999999999998</v>
      </c>
      <c r="F19" s="511"/>
      <c r="G19" s="510">
        <v>0.64780000000000004</v>
      </c>
      <c r="H19" s="511"/>
      <c r="I19" s="513">
        <v>0.40439999999999998</v>
      </c>
      <c r="J19" s="514"/>
      <c r="K19" s="513">
        <v>0.41</v>
      </c>
      <c r="L19" s="514"/>
      <c r="M19" s="88"/>
    </row>
    <row r="20" spans="1:13" ht="13.5" thickBot="1" x14ac:dyDescent="0.25">
      <c r="A20" s="518" t="s">
        <v>248</v>
      </c>
      <c r="B20" s="519"/>
      <c r="C20" s="519"/>
      <c r="D20" s="519"/>
      <c r="E20" s="520">
        <v>0.34770000000000001</v>
      </c>
      <c r="F20" s="521"/>
      <c r="G20" s="520">
        <v>0.3518</v>
      </c>
      <c r="H20" s="521"/>
      <c r="I20" s="522">
        <v>0.14130000000000001</v>
      </c>
      <c r="J20" s="523"/>
      <c r="K20" s="522">
        <v>0.15</v>
      </c>
      <c r="L20" s="523"/>
      <c r="M20" s="88"/>
    </row>
    <row r="21" spans="1:13" ht="12.75" x14ac:dyDescent="0.2">
      <c r="A21" s="49"/>
      <c r="B21" s="50"/>
      <c r="C21" s="50"/>
      <c r="D21" s="50"/>
      <c r="E21" s="50"/>
      <c r="F21" s="50"/>
      <c r="G21" s="50"/>
      <c r="H21" s="50"/>
      <c r="I21" s="50"/>
      <c r="J21" s="50"/>
      <c r="K21" s="50"/>
      <c r="L21" s="51"/>
    </row>
    <row r="22" spans="1:13" ht="12.75" x14ac:dyDescent="0.2">
      <c r="A22" s="515"/>
      <c r="B22" s="516"/>
      <c r="C22" s="516"/>
      <c r="D22" s="516"/>
      <c r="E22" s="516"/>
      <c r="F22" s="516"/>
      <c r="G22" s="516"/>
      <c r="H22" s="516"/>
      <c r="I22" s="516"/>
      <c r="J22" s="516"/>
      <c r="K22" s="516"/>
      <c r="L22" s="517"/>
    </row>
    <row r="23" spans="1:13" ht="12.75" x14ac:dyDescent="0.2">
      <c r="A23" s="49"/>
      <c r="B23" s="50"/>
      <c r="C23" s="50"/>
      <c r="D23" s="50"/>
      <c r="E23" s="50"/>
      <c r="F23" s="50"/>
      <c r="G23" s="50"/>
      <c r="H23" s="50"/>
      <c r="I23" s="50"/>
      <c r="J23" s="50"/>
      <c r="K23" s="50"/>
      <c r="L23" s="51"/>
    </row>
    <row r="24" spans="1:13" ht="13.5" thickBot="1" x14ac:dyDescent="0.25">
      <c r="A24" s="49"/>
      <c r="B24" s="50"/>
      <c r="C24" s="50"/>
      <c r="D24" s="50"/>
      <c r="E24" s="50"/>
      <c r="F24" s="50"/>
      <c r="G24" s="50"/>
      <c r="H24" s="50"/>
      <c r="I24" s="50"/>
      <c r="J24" s="50"/>
      <c r="K24" s="50"/>
      <c r="L24" s="51"/>
    </row>
    <row r="25" spans="1:13" ht="12.75" x14ac:dyDescent="0.2">
      <c r="A25" s="481" t="s">
        <v>249</v>
      </c>
      <c r="B25" s="482"/>
      <c r="C25" s="482"/>
      <c r="D25" s="482"/>
      <c r="E25" s="482"/>
      <c r="F25" s="482"/>
      <c r="G25" s="482"/>
      <c r="H25" s="482"/>
      <c r="I25" s="482"/>
      <c r="J25" s="482"/>
      <c r="K25" s="482"/>
      <c r="L25" s="483"/>
    </row>
    <row r="26" spans="1:13" ht="12.75" x14ac:dyDescent="0.2">
      <c r="A26" s="484" t="s">
        <v>115</v>
      </c>
      <c r="B26" s="485"/>
      <c r="C26" s="485"/>
      <c r="D26" s="485"/>
      <c r="E26" s="488">
        <f>$L$1 - 3</f>
        <v>2017</v>
      </c>
      <c r="F26" s="488"/>
      <c r="G26" s="488">
        <f>$L$1-2</f>
        <v>2018</v>
      </c>
      <c r="H26" s="488"/>
      <c r="I26" s="488">
        <f>$L$1-1</f>
        <v>2019</v>
      </c>
      <c r="J26" s="488"/>
      <c r="K26" s="489">
        <f>$L$1</f>
        <v>2020</v>
      </c>
      <c r="L26" s="490"/>
    </row>
    <row r="27" spans="1:13" ht="12.75" customHeight="1" x14ac:dyDescent="0.2">
      <c r="A27" s="491" t="s">
        <v>250</v>
      </c>
      <c r="B27" s="492"/>
      <c r="C27" s="492"/>
      <c r="D27" s="492"/>
      <c r="E27" s="532">
        <v>462358.14</v>
      </c>
      <c r="F27" s="533"/>
      <c r="G27" s="532">
        <v>437638.61</v>
      </c>
      <c r="H27" s="533"/>
      <c r="I27" s="530">
        <v>507359.56</v>
      </c>
      <c r="J27" s="531"/>
      <c r="K27" s="530"/>
      <c r="L27" s="531"/>
    </row>
    <row r="28" spans="1:13" ht="12.75" customHeight="1" x14ac:dyDescent="0.2">
      <c r="A28" s="491" t="s">
        <v>251</v>
      </c>
      <c r="B28" s="492"/>
      <c r="C28" s="492"/>
      <c r="D28" s="492"/>
      <c r="E28" s="532">
        <v>2700</v>
      </c>
      <c r="F28" s="533"/>
      <c r="G28" s="532">
        <v>2500</v>
      </c>
      <c r="H28" s="533"/>
      <c r="I28" s="530">
        <v>1645</v>
      </c>
      <c r="J28" s="531"/>
      <c r="K28" s="530"/>
      <c r="L28" s="531"/>
    </row>
    <row r="29" spans="1:13" ht="12.75" customHeight="1" thickBot="1" x14ac:dyDescent="0.25">
      <c r="A29" s="524" t="s">
        <v>252</v>
      </c>
      <c r="B29" s="525"/>
      <c r="C29" s="525"/>
      <c r="D29" s="525"/>
      <c r="E29" s="526">
        <v>915.5</v>
      </c>
      <c r="F29" s="527"/>
      <c r="G29" s="526">
        <v>1119</v>
      </c>
      <c r="H29" s="527"/>
      <c r="I29" s="528">
        <v>450</v>
      </c>
      <c r="J29" s="529"/>
      <c r="K29" s="528"/>
      <c r="L29" s="529"/>
    </row>
    <row r="30" spans="1:13" ht="12.75" x14ac:dyDescent="0.2">
      <c r="A30" s="49"/>
      <c r="B30" s="50"/>
      <c r="C30" s="50"/>
      <c r="D30" s="50"/>
      <c r="E30" s="50"/>
      <c r="F30" s="50"/>
      <c r="G30" s="50"/>
      <c r="H30" s="50"/>
      <c r="I30" s="50"/>
      <c r="J30" s="50"/>
      <c r="K30" s="50"/>
      <c r="L30" s="51"/>
    </row>
    <row r="31" spans="1:13" ht="13.5" thickBot="1" x14ac:dyDescent="0.25">
      <c r="A31" s="49"/>
      <c r="B31" s="50"/>
      <c r="C31" s="50"/>
      <c r="D31" s="50"/>
      <c r="E31" s="50"/>
      <c r="F31" s="50"/>
      <c r="G31" s="50"/>
      <c r="H31" s="50"/>
      <c r="I31" s="50"/>
      <c r="J31" s="50"/>
      <c r="K31" s="50"/>
      <c r="L31" s="51"/>
    </row>
    <row r="32" spans="1:13" ht="12.75" x14ac:dyDescent="0.2">
      <c r="A32" s="547" t="s">
        <v>253</v>
      </c>
      <c r="B32" s="548"/>
      <c r="C32" s="548"/>
      <c r="D32" s="548"/>
      <c r="E32" s="548"/>
      <c r="F32" s="548"/>
      <c r="G32" s="548"/>
      <c r="H32" s="548"/>
      <c r="I32" s="548"/>
      <c r="J32" s="548"/>
      <c r="K32" s="548"/>
      <c r="L32" s="549"/>
    </row>
    <row r="33" spans="1:13" ht="12.75" x14ac:dyDescent="0.2">
      <c r="A33" s="534" t="s">
        <v>115</v>
      </c>
      <c r="B33" s="535"/>
      <c r="C33" s="535"/>
      <c r="D33" s="536"/>
      <c r="E33" s="488">
        <f>$L$1-3</f>
        <v>2017</v>
      </c>
      <c r="F33" s="488"/>
      <c r="G33" s="488">
        <f>$L$1-2</f>
        <v>2018</v>
      </c>
      <c r="H33" s="488"/>
      <c r="I33" s="488">
        <f>$L$1-1</f>
        <v>2019</v>
      </c>
      <c r="J33" s="488"/>
      <c r="K33" s="488">
        <f>$L$1</f>
        <v>2020</v>
      </c>
      <c r="L33" s="557"/>
    </row>
    <row r="34" spans="1:13" ht="12.75" customHeight="1" x14ac:dyDescent="0.25">
      <c r="A34" s="558" t="s">
        <v>254</v>
      </c>
      <c r="B34" s="559"/>
      <c r="C34" s="559"/>
      <c r="D34" s="560"/>
      <c r="E34" s="561">
        <f>E27/'Economico Patrimoniale'!E21</f>
        <v>0.29931139845909294</v>
      </c>
      <c r="F34" s="561"/>
      <c r="G34" s="561">
        <f>G27/'Economico Patrimoniale'!G21</f>
        <v>0.26443589591044031</v>
      </c>
      <c r="H34" s="561"/>
      <c r="I34" s="561">
        <f>I27/'Economico Patrimoniale'!I21</f>
        <v>0.2594636502852446</v>
      </c>
      <c r="J34" s="561"/>
      <c r="K34" s="562">
        <f>K27/'Economico Patrimoniale'!K21</f>
        <v>0</v>
      </c>
      <c r="L34" s="563"/>
    </row>
    <row r="35" spans="1:13" ht="12.75" customHeight="1" x14ac:dyDescent="0.25">
      <c r="A35" s="554" t="s">
        <v>215</v>
      </c>
      <c r="B35" s="555"/>
      <c r="C35" s="555"/>
      <c r="D35" s="556"/>
      <c r="E35" s="561"/>
      <c r="F35" s="561"/>
      <c r="G35" s="561"/>
      <c r="H35" s="561"/>
      <c r="I35" s="561"/>
      <c r="J35" s="561"/>
      <c r="K35" s="562"/>
      <c r="L35" s="563"/>
    </row>
    <row r="36" spans="1:13" ht="12.75" customHeight="1" x14ac:dyDescent="0.25">
      <c r="A36" s="537" t="s">
        <v>255</v>
      </c>
      <c r="B36" s="538"/>
      <c r="C36" s="538"/>
      <c r="D36" s="539"/>
      <c r="E36" s="561"/>
      <c r="F36" s="561"/>
      <c r="G36" s="561"/>
      <c r="H36" s="561"/>
      <c r="I36" s="561"/>
      <c r="J36" s="561"/>
      <c r="K36" s="562"/>
      <c r="L36" s="563"/>
    </row>
    <row r="37" spans="1:13" ht="12.75" customHeight="1" x14ac:dyDescent="0.25">
      <c r="A37" s="558" t="s">
        <v>256</v>
      </c>
      <c r="B37" s="559"/>
      <c r="C37" s="559"/>
      <c r="D37" s="560"/>
      <c r="E37" s="564">
        <f>E27/E8</f>
        <v>38529.845000000001</v>
      </c>
      <c r="F37" s="565"/>
      <c r="G37" s="564">
        <f>G27/G8</f>
        <v>36469.884166666663</v>
      </c>
      <c r="H37" s="565"/>
      <c r="I37" s="564">
        <f>I27/I8</f>
        <v>48319.958095238093</v>
      </c>
      <c r="J37" s="565"/>
      <c r="K37" s="550">
        <f>K27/K8</f>
        <v>0</v>
      </c>
      <c r="L37" s="551"/>
    </row>
    <row r="38" spans="1:13" ht="12.75" customHeight="1" x14ac:dyDescent="0.25">
      <c r="A38" s="554" t="s">
        <v>215</v>
      </c>
      <c r="B38" s="555"/>
      <c r="C38" s="555"/>
      <c r="D38" s="556"/>
      <c r="E38" s="566"/>
      <c r="F38" s="567"/>
      <c r="G38" s="566"/>
      <c r="H38" s="567"/>
      <c r="I38" s="566"/>
      <c r="J38" s="567"/>
      <c r="K38" s="552"/>
      <c r="L38" s="553"/>
    </row>
    <row r="39" spans="1:13" ht="12.75" customHeight="1" x14ac:dyDescent="0.25">
      <c r="A39" s="537" t="s">
        <v>257</v>
      </c>
      <c r="B39" s="538"/>
      <c r="C39" s="538"/>
      <c r="D39" s="539"/>
      <c r="E39" s="566"/>
      <c r="F39" s="567"/>
      <c r="G39" s="566"/>
      <c r="H39" s="567"/>
      <c r="I39" s="566"/>
      <c r="J39" s="567"/>
      <c r="K39" s="552"/>
      <c r="L39" s="553"/>
    </row>
    <row r="40" spans="1:13" ht="12.75" customHeight="1" x14ac:dyDescent="0.25">
      <c r="A40" s="540" t="s">
        <v>258</v>
      </c>
      <c r="B40" s="541"/>
      <c r="C40" s="541"/>
      <c r="D40" s="542"/>
      <c r="E40" s="543">
        <f>E27/Caratteristiche!G5</f>
        <v>173.4927354596623</v>
      </c>
      <c r="F40" s="544"/>
      <c r="G40" s="543">
        <f>G27/Caratteristiche!I5</f>
        <v>163.90959176029963</v>
      </c>
      <c r="H40" s="544"/>
      <c r="I40" s="543">
        <f>I27/Caratteristiche!K5</f>
        <v>190.09350318471337</v>
      </c>
      <c r="J40" s="544"/>
      <c r="K40" s="550">
        <f>K27/Caratteristiche!M5</f>
        <v>0</v>
      </c>
      <c r="L40" s="551"/>
    </row>
    <row r="41" spans="1:13" ht="12.75" customHeight="1" x14ac:dyDescent="0.25">
      <c r="A41" s="554" t="s">
        <v>215</v>
      </c>
      <c r="B41" s="555"/>
      <c r="C41" s="555"/>
      <c r="D41" s="556"/>
      <c r="E41" s="545"/>
      <c r="F41" s="546"/>
      <c r="G41" s="545"/>
      <c r="H41" s="546"/>
      <c r="I41" s="545"/>
      <c r="J41" s="546"/>
      <c r="K41" s="552"/>
      <c r="L41" s="553"/>
    </row>
    <row r="42" spans="1:13" ht="13.5" customHeight="1" x14ac:dyDescent="0.25">
      <c r="A42" s="537" t="s">
        <v>114</v>
      </c>
      <c r="B42" s="538"/>
      <c r="C42" s="538"/>
      <c r="D42" s="539"/>
      <c r="E42" s="545"/>
      <c r="F42" s="546"/>
      <c r="G42" s="545"/>
      <c r="H42" s="546"/>
      <c r="I42" s="545"/>
      <c r="J42" s="546"/>
      <c r="K42" s="552"/>
      <c r="L42" s="553"/>
    </row>
    <row r="43" spans="1:13" ht="12.75" customHeight="1" x14ac:dyDescent="0.25">
      <c r="A43" s="540" t="s">
        <v>259</v>
      </c>
      <c r="B43" s="541"/>
      <c r="C43" s="541"/>
      <c r="D43" s="542"/>
      <c r="E43" s="568">
        <f>Caratteristiche!G5/Organizzazione!E8</f>
        <v>222.08333333333334</v>
      </c>
      <c r="F43" s="568"/>
      <c r="G43" s="568">
        <f>Caratteristiche!I5/Organizzazione!G8</f>
        <v>222.5</v>
      </c>
      <c r="H43" s="568"/>
      <c r="I43" s="568">
        <f>Caratteristiche!K5/Organizzazione!I8</f>
        <v>254.1904761904762</v>
      </c>
      <c r="J43" s="568"/>
      <c r="K43" s="569">
        <f>Caratteristiche!M5/Organizzazione!K8</f>
        <v>251.52380952380952</v>
      </c>
      <c r="L43" s="570"/>
    </row>
    <row r="44" spans="1:13" ht="12.75" customHeight="1" x14ac:dyDescent="0.25">
      <c r="A44" s="554" t="s">
        <v>114</v>
      </c>
      <c r="B44" s="555"/>
      <c r="C44" s="555"/>
      <c r="D44" s="556"/>
      <c r="E44" s="568"/>
      <c r="F44" s="568"/>
      <c r="G44" s="568"/>
      <c r="H44" s="568"/>
      <c r="I44" s="568"/>
      <c r="J44" s="568"/>
      <c r="K44" s="571"/>
      <c r="L44" s="572"/>
      <c r="M44" s="54"/>
    </row>
    <row r="45" spans="1:13" ht="12.75" customHeight="1" x14ac:dyDescent="0.25">
      <c r="A45" s="537" t="s">
        <v>257</v>
      </c>
      <c r="B45" s="538"/>
      <c r="C45" s="538"/>
      <c r="D45" s="539"/>
      <c r="E45" s="568"/>
      <c r="F45" s="568"/>
      <c r="G45" s="568"/>
      <c r="H45" s="568"/>
      <c r="I45" s="568"/>
      <c r="J45" s="568"/>
      <c r="K45" s="571"/>
      <c r="L45" s="572"/>
    </row>
    <row r="46" spans="1:13" ht="12.75" customHeight="1" x14ac:dyDescent="0.25">
      <c r="A46" s="558" t="s">
        <v>260</v>
      </c>
      <c r="B46" s="559"/>
      <c r="C46" s="559"/>
      <c r="D46" s="560"/>
      <c r="E46" s="561">
        <f>E5/E8</f>
        <v>8.3333333333333329E-2</v>
      </c>
      <c r="F46" s="561"/>
      <c r="G46" s="561">
        <f>G5/G8</f>
        <v>8.3333333333333329E-2</v>
      </c>
      <c r="H46" s="561"/>
      <c r="I46" s="561">
        <f>I5/I8</f>
        <v>9.5238095238095233E-2</v>
      </c>
      <c r="J46" s="561"/>
      <c r="K46" s="562">
        <f>K5/K8</f>
        <v>9.5238095238095233E-2</v>
      </c>
      <c r="L46" s="563"/>
    </row>
    <row r="47" spans="1:13" ht="12.75" customHeight="1" x14ac:dyDescent="0.25">
      <c r="A47" s="554" t="s">
        <v>261</v>
      </c>
      <c r="B47" s="555"/>
      <c r="C47" s="555"/>
      <c r="D47" s="556"/>
      <c r="E47" s="561"/>
      <c r="F47" s="561"/>
      <c r="G47" s="561"/>
      <c r="H47" s="561"/>
      <c r="I47" s="561"/>
      <c r="J47" s="561"/>
      <c r="K47" s="562"/>
      <c r="L47" s="563"/>
    </row>
    <row r="48" spans="1:13" ht="12.75" customHeight="1" x14ac:dyDescent="0.25">
      <c r="A48" s="537" t="s">
        <v>257</v>
      </c>
      <c r="B48" s="538"/>
      <c r="C48" s="538"/>
      <c r="D48" s="539"/>
      <c r="E48" s="561"/>
      <c r="F48" s="561"/>
      <c r="G48" s="561"/>
      <c r="H48" s="561"/>
      <c r="I48" s="561"/>
      <c r="J48" s="561"/>
      <c r="K48" s="562"/>
      <c r="L48" s="563"/>
    </row>
    <row r="49" spans="1:14" ht="12.75" customHeight="1" x14ac:dyDescent="0.25">
      <c r="A49" s="540" t="s">
        <v>262</v>
      </c>
      <c r="B49" s="541"/>
      <c r="C49" s="541"/>
      <c r="D49" s="542"/>
      <c r="E49" s="561">
        <f>E6/E8</f>
        <v>0.25</v>
      </c>
      <c r="F49" s="561"/>
      <c r="G49" s="561">
        <f>G6/G8</f>
        <v>0.25</v>
      </c>
      <c r="H49" s="561"/>
      <c r="I49" s="561">
        <f>I6/I8</f>
        <v>0.2857142857142857</v>
      </c>
      <c r="J49" s="561"/>
      <c r="K49" s="562">
        <f>K6/K8</f>
        <v>0.2857142857142857</v>
      </c>
      <c r="L49" s="563"/>
    </row>
    <row r="50" spans="1:14" ht="12.75" customHeight="1" x14ac:dyDescent="0.25">
      <c r="A50" s="554" t="s">
        <v>263</v>
      </c>
      <c r="B50" s="555"/>
      <c r="C50" s="555"/>
      <c r="D50" s="556"/>
      <c r="E50" s="561"/>
      <c r="F50" s="561"/>
      <c r="G50" s="561"/>
      <c r="H50" s="561"/>
      <c r="I50" s="561"/>
      <c r="J50" s="561"/>
      <c r="K50" s="562"/>
      <c r="L50" s="563"/>
    </row>
    <row r="51" spans="1:14" ht="13.5" customHeight="1" x14ac:dyDescent="0.25">
      <c r="A51" s="573" t="s">
        <v>257</v>
      </c>
      <c r="B51" s="555"/>
      <c r="C51" s="555"/>
      <c r="D51" s="556"/>
      <c r="E51" s="561"/>
      <c r="F51" s="561"/>
      <c r="G51" s="561"/>
      <c r="H51" s="561"/>
      <c r="I51" s="561"/>
      <c r="J51" s="561"/>
      <c r="K51" s="562"/>
      <c r="L51" s="563"/>
    </row>
    <row r="52" spans="1:14" ht="13.2" customHeight="1" x14ac:dyDescent="0.25">
      <c r="A52" s="558" t="s">
        <v>264</v>
      </c>
      <c r="B52" s="559"/>
      <c r="C52" s="559"/>
      <c r="D52" s="560"/>
      <c r="E52" s="561">
        <f>E29/E28</f>
        <v>0.33907407407407408</v>
      </c>
      <c r="F52" s="561"/>
      <c r="G52" s="561">
        <f>G29/G28</f>
        <v>0.4476</v>
      </c>
      <c r="H52" s="561"/>
      <c r="I52" s="561">
        <f>I29/I28</f>
        <v>0.2735562310030395</v>
      </c>
      <c r="J52" s="561"/>
      <c r="K52" s="574" t="e">
        <f>K29/K28</f>
        <v>#DIV/0!</v>
      </c>
      <c r="L52" s="563"/>
    </row>
    <row r="53" spans="1:14" ht="13.2" customHeight="1" x14ac:dyDescent="0.25">
      <c r="A53" s="554" t="s">
        <v>265</v>
      </c>
      <c r="B53" s="555"/>
      <c r="C53" s="555"/>
      <c r="D53" s="556"/>
      <c r="E53" s="561"/>
      <c r="F53" s="561"/>
      <c r="G53" s="561"/>
      <c r="H53" s="561"/>
      <c r="I53" s="561"/>
      <c r="J53" s="561"/>
      <c r="K53" s="574"/>
      <c r="L53" s="563"/>
    </row>
    <row r="54" spans="1:14" ht="13.2" customHeight="1" x14ac:dyDescent="0.25">
      <c r="A54" s="537" t="s">
        <v>266</v>
      </c>
      <c r="B54" s="538"/>
      <c r="C54" s="538"/>
      <c r="D54" s="539"/>
      <c r="E54" s="561"/>
      <c r="F54" s="561"/>
      <c r="G54" s="561"/>
      <c r="H54" s="561"/>
      <c r="I54" s="561"/>
      <c r="J54" s="561"/>
      <c r="K54" s="574"/>
      <c r="L54" s="563"/>
    </row>
    <row r="55" spans="1:14" ht="13.2" customHeight="1" x14ac:dyDescent="0.25">
      <c r="A55" s="558" t="s">
        <v>267</v>
      </c>
      <c r="B55" s="559"/>
      <c r="C55" s="559"/>
      <c r="D55" s="560"/>
      <c r="E55" s="546">
        <f>E29/E8</f>
        <v>76.291666666666671</v>
      </c>
      <c r="F55" s="546"/>
      <c r="G55" s="546">
        <f>G29/G8</f>
        <v>93.25</v>
      </c>
      <c r="H55" s="546"/>
      <c r="I55" s="546">
        <f>I29/I8</f>
        <v>42.857142857142854</v>
      </c>
      <c r="J55" s="546"/>
      <c r="K55" s="583">
        <f>K28/K8</f>
        <v>0</v>
      </c>
      <c r="L55" s="584"/>
    </row>
    <row r="56" spans="1:14" ht="13.2" customHeight="1" x14ac:dyDescent="0.3">
      <c r="A56" s="554" t="s">
        <v>268</v>
      </c>
      <c r="B56" s="555"/>
      <c r="C56" s="555"/>
      <c r="D56" s="556"/>
      <c r="E56" s="546"/>
      <c r="F56" s="546"/>
      <c r="G56" s="546"/>
      <c r="H56" s="546"/>
      <c r="I56" s="546"/>
      <c r="J56" s="546"/>
      <c r="K56" s="583"/>
      <c r="L56" s="584"/>
      <c r="M56" s="575"/>
      <c r="N56" s="576"/>
    </row>
    <row r="57" spans="1:14" ht="13.2" customHeight="1" x14ac:dyDescent="0.25">
      <c r="A57" s="537" t="s">
        <v>257</v>
      </c>
      <c r="B57" s="538"/>
      <c r="C57" s="538"/>
      <c r="D57" s="539"/>
      <c r="E57" s="546"/>
      <c r="F57" s="546"/>
      <c r="G57" s="546"/>
      <c r="H57" s="546"/>
      <c r="I57" s="546"/>
      <c r="J57" s="546"/>
      <c r="K57" s="583"/>
      <c r="L57" s="584"/>
    </row>
    <row r="58" spans="1:14" ht="13.2" customHeight="1" x14ac:dyDescent="0.25">
      <c r="A58" s="540" t="s">
        <v>269</v>
      </c>
      <c r="B58" s="541"/>
      <c r="C58" s="541"/>
      <c r="D58" s="542"/>
      <c r="E58" s="561">
        <f>E29/E27</f>
        <v>1.9800667941089994E-3</v>
      </c>
      <c r="F58" s="561"/>
      <c r="G58" s="561">
        <f>G29/G27</f>
        <v>2.5569042000201949E-3</v>
      </c>
      <c r="H58" s="561"/>
      <c r="I58" s="561">
        <f>I29/I27</f>
        <v>8.8694495083526173E-4</v>
      </c>
      <c r="J58" s="561"/>
      <c r="K58" s="574" t="e">
        <f>K28/K27</f>
        <v>#DIV/0!</v>
      </c>
      <c r="L58" s="563"/>
    </row>
    <row r="59" spans="1:14" ht="13.2" customHeight="1" x14ac:dyDescent="0.3">
      <c r="A59" s="554" t="s">
        <v>268</v>
      </c>
      <c r="B59" s="555"/>
      <c r="C59" s="555"/>
      <c r="D59" s="556"/>
      <c r="E59" s="561"/>
      <c r="F59" s="561"/>
      <c r="G59" s="561"/>
      <c r="H59" s="561"/>
      <c r="I59" s="561"/>
      <c r="J59" s="561"/>
      <c r="K59" s="574"/>
      <c r="L59" s="563"/>
      <c r="M59" s="575"/>
      <c r="N59" s="576"/>
    </row>
    <row r="60" spans="1:14" ht="13.95" customHeight="1" thickBot="1" x14ac:dyDescent="0.3">
      <c r="A60" s="580" t="s">
        <v>215</v>
      </c>
      <c r="B60" s="581"/>
      <c r="C60" s="581"/>
      <c r="D60" s="582"/>
      <c r="E60" s="577"/>
      <c r="F60" s="577"/>
      <c r="G60" s="577"/>
      <c r="H60" s="577"/>
      <c r="I60" s="577"/>
      <c r="J60" s="577"/>
      <c r="K60" s="578"/>
      <c r="L60" s="579"/>
    </row>
    <row r="63" spans="1:14" x14ac:dyDescent="0.25">
      <c r="A63" s="516"/>
      <c r="B63" s="516"/>
      <c r="C63" s="516"/>
      <c r="D63" s="516"/>
      <c r="E63" s="516"/>
      <c r="F63" s="516"/>
      <c r="G63" s="516"/>
      <c r="H63" s="516"/>
      <c r="I63" s="516"/>
      <c r="J63" s="516"/>
      <c r="K63" s="516"/>
      <c r="L63" s="516"/>
    </row>
  </sheetData>
  <customSheetViews>
    <customSheetView guid="{FD66CCA4-E734-40F6-A42D-704ADC03C8FF}" showPageBreaks="1" printArea="1" showRuler="0" topLeftCell="A7">
      <selection activeCell="S19" sqref="S1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1"/>
      <headerFooter alignWithMargins="0">
        <oddHeader>&amp;C&amp;B</oddHeader>
        <oddFooter>&amp;L&amp;"Tahoma,Corsivo"&amp;8&amp;F&amp;R&amp;P</oddFooter>
      </headerFooter>
    </customSheetView>
    <customSheetView guid="{0CDFE071-D2BF-4AC9-96FE-3C7CC2EB89D1}" showPageBreaks="1" printArea="1" topLeftCell="A13">
      <selection activeCell="E34" sqref="E34:F36"/>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2"/>
      <headerFooter alignWithMargins="0">
        <oddHeader>&amp;C&amp;B</oddHeader>
        <oddFooter>&amp;L&amp;"Tahoma,Corsivo"&amp;8&amp;F&amp;R&amp;P</oddFooter>
      </headerFooter>
    </customSheetView>
    <customSheetView guid="{5274FD7E-76C2-47C3-8C9C-C2C181076605}" showPageBreaks="1" showRuler="0" topLeftCell="A49">
      <selection activeCell="N29" sqref="N2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3"/>
      <headerFooter alignWithMargins="0">
        <oddHeader>&amp;C&amp;B</oddHeader>
        <oddFooter>&amp;L&amp;"Tahoma,Corsivo"&amp;8&amp;F&amp;R&amp;P</oddFooter>
      </headerFooter>
    </customSheetView>
  </customSheetViews>
  <mergeCells count="166">
    <mergeCell ref="M56:N56"/>
    <mergeCell ref="M59:N59"/>
    <mergeCell ref="A63:L63"/>
    <mergeCell ref="A58:D58"/>
    <mergeCell ref="E58:F60"/>
    <mergeCell ref="G58:H60"/>
    <mergeCell ref="I58:J60"/>
    <mergeCell ref="K58:L60"/>
    <mergeCell ref="A59:D59"/>
    <mergeCell ref="A60:D60"/>
    <mergeCell ref="K55:L57"/>
    <mergeCell ref="A56:D56"/>
    <mergeCell ref="A57:D57"/>
    <mergeCell ref="A55:D55"/>
    <mergeCell ref="E55:F57"/>
    <mergeCell ref="G55:H57"/>
    <mergeCell ref="I55:J57"/>
    <mergeCell ref="K49:L51"/>
    <mergeCell ref="A50:D50"/>
    <mergeCell ref="A51:D51"/>
    <mergeCell ref="A52:D52"/>
    <mergeCell ref="E52:F54"/>
    <mergeCell ref="G52:H54"/>
    <mergeCell ref="I52:J54"/>
    <mergeCell ref="K52:L54"/>
    <mergeCell ref="A53:D53"/>
    <mergeCell ref="A54:D54"/>
    <mergeCell ref="A49:D49"/>
    <mergeCell ref="E49:F51"/>
    <mergeCell ref="G49:H51"/>
    <mergeCell ref="I49:J51"/>
    <mergeCell ref="I40:J42"/>
    <mergeCell ref="A47:D47"/>
    <mergeCell ref="A48:D48"/>
    <mergeCell ref="A43:D43"/>
    <mergeCell ref="E43:F45"/>
    <mergeCell ref="K40:L42"/>
    <mergeCell ref="A41:D41"/>
    <mergeCell ref="A42:D42"/>
    <mergeCell ref="K43:L45"/>
    <mergeCell ref="A44:D44"/>
    <mergeCell ref="A46:D46"/>
    <mergeCell ref="E46:F48"/>
    <mergeCell ref="G46:H48"/>
    <mergeCell ref="I46:J48"/>
    <mergeCell ref="K46:L48"/>
    <mergeCell ref="G43:H45"/>
    <mergeCell ref="I43:J45"/>
    <mergeCell ref="A33:D33"/>
    <mergeCell ref="E33:F33"/>
    <mergeCell ref="G33:H33"/>
    <mergeCell ref="I33:J33"/>
    <mergeCell ref="A45:D45"/>
    <mergeCell ref="A40:D40"/>
    <mergeCell ref="E40:F42"/>
    <mergeCell ref="A32:L32"/>
    <mergeCell ref="K37:L39"/>
    <mergeCell ref="A38:D38"/>
    <mergeCell ref="A39:D39"/>
    <mergeCell ref="K33:L33"/>
    <mergeCell ref="A34:D34"/>
    <mergeCell ref="E34:F36"/>
    <mergeCell ref="G34:H36"/>
    <mergeCell ref="I34:J36"/>
    <mergeCell ref="K34:L36"/>
    <mergeCell ref="A35:D35"/>
    <mergeCell ref="A37:D37"/>
    <mergeCell ref="E37:F39"/>
    <mergeCell ref="G37:H39"/>
    <mergeCell ref="I37:J39"/>
    <mergeCell ref="A36:D36"/>
    <mergeCell ref="G40:H42"/>
    <mergeCell ref="A29:D29"/>
    <mergeCell ref="E29:F29"/>
    <mergeCell ref="G29:H29"/>
    <mergeCell ref="I29:J29"/>
    <mergeCell ref="K27:L27"/>
    <mergeCell ref="A28:D28"/>
    <mergeCell ref="E28:F28"/>
    <mergeCell ref="G28:H28"/>
    <mergeCell ref="I28:J28"/>
    <mergeCell ref="K28:L28"/>
    <mergeCell ref="K29:L29"/>
    <mergeCell ref="A27:D27"/>
    <mergeCell ref="E27:F27"/>
    <mergeCell ref="G27:H27"/>
    <mergeCell ref="I27:J27"/>
    <mergeCell ref="A22:L22"/>
    <mergeCell ref="A25:L25"/>
    <mergeCell ref="A26:D26"/>
    <mergeCell ref="E26:F26"/>
    <mergeCell ref="G26:H26"/>
    <mergeCell ref="I26:J26"/>
    <mergeCell ref="K26:L26"/>
    <mergeCell ref="K18:L18"/>
    <mergeCell ref="K19:L19"/>
    <mergeCell ref="A20:D20"/>
    <mergeCell ref="E20:F20"/>
    <mergeCell ref="G20:H20"/>
    <mergeCell ref="I20:J20"/>
    <mergeCell ref="K20:L20"/>
    <mergeCell ref="A19:D19"/>
    <mergeCell ref="A16:L16"/>
    <mergeCell ref="A17:L17"/>
    <mergeCell ref="G12:H12"/>
    <mergeCell ref="I12:J12"/>
    <mergeCell ref="K14:L14"/>
    <mergeCell ref="A15:D15"/>
    <mergeCell ref="E15:F15"/>
    <mergeCell ref="G15:H15"/>
    <mergeCell ref="E19:F19"/>
    <mergeCell ref="G19:H19"/>
    <mergeCell ref="A18:D18"/>
    <mergeCell ref="E18:F18"/>
    <mergeCell ref="G18:H18"/>
    <mergeCell ref="I18:J18"/>
    <mergeCell ref="I15:J15"/>
    <mergeCell ref="K15:L15"/>
    <mergeCell ref="A14:D14"/>
    <mergeCell ref="E14:F14"/>
    <mergeCell ref="I19:J19"/>
    <mergeCell ref="G6:H6"/>
    <mergeCell ref="I6:J6"/>
    <mergeCell ref="K12:L12"/>
    <mergeCell ref="A13:D13"/>
    <mergeCell ref="E13:F13"/>
    <mergeCell ref="G13:H13"/>
    <mergeCell ref="G14:H14"/>
    <mergeCell ref="I14:J14"/>
    <mergeCell ref="I13:J13"/>
    <mergeCell ref="K13:L13"/>
    <mergeCell ref="A12:D12"/>
    <mergeCell ref="E12:F12"/>
    <mergeCell ref="A9:L9"/>
    <mergeCell ref="A7:D7"/>
    <mergeCell ref="E7:F7"/>
    <mergeCell ref="G7:H7"/>
    <mergeCell ref="I7:J7"/>
    <mergeCell ref="A10:L10"/>
    <mergeCell ref="A6:D6"/>
    <mergeCell ref="E6:F6"/>
    <mergeCell ref="K6:L6"/>
    <mergeCell ref="A1:J1"/>
    <mergeCell ref="A2:L2"/>
    <mergeCell ref="A3:L3"/>
    <mergeCell ref="A4:D4"/>
    <mergeCell ref="E4:F4"/>
    <mergeCell ref="A11:D11"/>
    <mergeCell ref="E11:F11"/>
    <mergeCell ref="G11:H11"/>
    <mergeCell ref="I11:J11"/>
    <mergeCell ref="K11:L11"/>
    <mergeCell ref="A5:D5"/>
    <mergeCell ref="K7:L7"/>
    <mergeCell ref="A8:D8"/>
    <mergeCell ref="E8:F8"/>
    <mergeCell ref="G8:H8"/>
    <mergeCell ref="G4:H4"/>
    <mergeCell ref="I4:J4"/>
    <mergeCell ref="K4:L4"/>
    <mergeCell ref="E5:F5"/>
    <mergeCell ref="G5:H5"/>
    <mergeCell ref="I5:J5"/>
    <mergeCell ref="K5:L5"/>
    <mergeCell ref="I8:J8"/>
    <mergeCell ref="K8:L8"/>
  </mergeCells>
  <phoneticPr fontId="25" type="noConversion"/>
  <printOptions horizontalCentered="1"/>
  <pageMargins left="0.39370078740157483" right="0.39370078740157483" top="1.1992913385826771" bottom="0.19685039370078741" header="0.19685039370078741" footer="0.19685039370078741"/>
  <pageSetup paperSize="9" scale="79" orientation="portrait" r:id="rId4"/>
  <headerFooter alignWithMargins="0">
    <oddHeader xml:space="preserve">&amp;C
</oddHeader>
    <oddFooter>&amp;L&amp;"Tahoma,Corsivo"&amp;8&amp;F&amp;R&amp;P</oddFooter>
  </headerFooter>
  <rowBreaks count="1" manualBreakCount="1">
    <brk id="60"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topLeftCell="A11" zoomScaleNormal="100" workbookViewId="0">
      <selection activeCell="K23" sqref="K23:L23"/>
    </sheetView>
  </sheetViews>
  <sheetFormatPr defaultColWidth="9.109375" defaultRowHeight="13.2" x14ac:dyDescent="0.25"/>
  <cols>
    <col min="1" max="9" width="9.109375" style="5"/>
    <col min="10" max="10" width="10.109375" style="5" bestFit="1" customWidth="1"/>
    <col min="11" max="11" width="9.109375" style="5"/>
    <col min="12" max="12" width="9.6640625" style="5" customWidth="1"/>
    <col min="13" max="13" width="11.44140625" style="5" customWidth="1"/>
    <col min="14" max="14" width="11" style="5" customWidth="1"/>
    <col min="15" max="15" width="19" style="5" bestFit="1" customWidth="1"/>
    <col min="16" max="16384" width="9.109375" style="5"/>
  </cols>
  <sheetData>
    <row r="1" spans="1:15" ht="21.75" customHeight="1" x14ac:dyDescent="0.25">
      <c r="A1" s="585"/>
      <c r="B1" s="586"/>
      <c r="C1" s="586"/>
      <c r="D1" s="586"/>
      <c r="E1" s="586"/>
      <c r="F1" s="586"/>
      <c r="G1" s="586"/>
      <c r="H1" s="586"/>
      <c r="I1" s="586"/>
      <c r="J1" s="586"/>
      <c r="K1" s="586"/>
      <c r="L1" s="586"/>
      <c r="M1" s="3" t="s">
        <v>112</v>
      </c>
      <c r="N1" s="4">
        <v>2020</v>
      </c>
    </row>
    <row r="2" spans="1:15" ht="24.75" customHeight="1" thickBot="1" x14ac:dyDescent="0.3">
      <c r="A2" s="587" t="s">
        <v>113</v>
      </c>
      <c r="B2" s="479"/>
      <c r="C2" s="479"/>
      <c r="D2" s="479"/>
      <c r="E2" s="479"/>
      <c r="F2" s="479"/>
      <c r="G2" s="479"/>
      <c r="H2" s="479"/>
      <c r="I2" s="479"/>
      <c r="J2" s="479"/>
      <c r="K2" s="479"/>
      <c r="L2" s="479"/>
      <c r="M2" s="479"/>
      <c r="N2" s="588"/>
    </row>
    <row r="3" spans="1:15" ht="13.5" customHeight="1" x14ac:dyDescent="0.25">
      <c r="A3" s="481" t="s">
        <v>114</v>
      </c>
      <c r="B3" s="482"/>
      <c r="C3" s="482"/>
      <c r="D3" s="482"/>
      <c r="E3" s="482"/>
      <c r="F3" s="482"/>
      <c r="G3" s="482"/>
      <c r="H3" s="482"/>
      <c r="I3" s="482"/>
      <c r="J3" s="482"/>
      <c r="K3" s="482"/>
      <c r="L3" s="482"/>
      <c r="M3" s="482"/>
      <c r="N3" s="483"/>
    </row>
    <row r="4" spans="1:15" ht="15" customHeight="1" x14ac:dyDescent="0.2">
      <c r="A4" s="589" t="s">
        <v>115</v>
      </c>
      <c r="B4" s="590"/>
      <c r="C4" s="590"/>
      <c r="D4" s="590"/>
      <c r="E4" s="590"/>
      <c r="F4" s="590"/>
      <c r="G4" s="591">
        <f>$N$1 - 3</f>
        <v>2017</v>
      </c>
      <c r="H4" s="591"/>
      <c r="I4" s="591">
        <f>$N$1 - 2</f>
        <v>2018</v>
      </c>
      <c r="J4" s="591"/>
      <c r="K4" s="591">
        <f>$N$1 - 1</f>
        <v>2019</v>
      </c>
      <c r="L4" s="591"/>
      <c r="M4" s="591">
        <f>$N$1</f>
        <v>2020</v>
      </c>
      <c r="N4" s="591"/>
      <c r="O4" s="6"/>
    </row>
    <row r="5" spans="1:15" ht="12.75" customHeight="1" x14ac:dyDescent="0.2">
      <c r="A5" s="602" t="s">
        <v>116</v>
      </c>
      <c r="B5" s="603"/>
      <c r="C5" s="603"/>
      <c r="D5" s="603"/>
      <c r="E5" s="603"/>
      <c r="F5" s="603"/>
      <c r="G5" s="604">
        <v>2665</v>
      </c>
      <c r="H5" s="604"/>
      <c r="I5" s="604">
        <v>2670</v>
      </c>
      <c r="J5" s="605"/>
      <c r="K5" s="604">
        <v>2669</v>
      </c>
      <c r="L5" s="605"/>
      <c r="M5" s="606">
        <v>2641</v>
      </c>
      <c r="N5" s="607"/>
      <c r="O5" s="426"/>
    </row>
    <row r="6" spans="1:15" ht="12.75" customHeight="1" x14ac:dyDescent="0.2">
      <c r="A6" s="595" t="s">
        <v>117</v>
      </c>
      <c r="B6" s="596"/>
      <c r="C6" s="596"/>
      <c r="D6" s="596"/>
      <c r="E6" s="596"/>
      <c r="F6" s="596"/>
      <c r="G6" s="597">
        <v>94</v>
      </c>
      <c r="H6" s="597"/>
      <c r="I6" s="598">
        <v>86</v>
      </c>
      <c r="J6" s="599"/>
      <c r="K6" s="598">
        <v>79</v>
      </c>
      <c r="L6" s="599"/>
      <c r="M6" s="600"/>
      <c r="N6" s="601"/>
      <c r="O6" s="6"/>
    </row>
    <row r="7" spans="1:15" hidden="1" x14ac:dyDescent="0.25">
      <c r="A7" s="592"/>
      <c r="B7" s="593"/>
      <c r="C7" s="593"/>
      <c r="D7" s="593"/>
      <c r="E7" s="593"/>
      <c r="F7" s="593"/>
      <c r="G7" s="593"/>
      <c r="H7" s="593"/>
      <c r="I7" s="593"/>
      <c r="J7" s="593"/>
      <c r="K7" s="593"/>
      <c r="L7" s="593"/>
      <c r="M7" s="593"/>
      <c r="N7" s="594"/>
    </row>
    <row r="8" spans="1:15" ht="13.2" customHeight="1" x14ac:dyDescent="0.2">
      <c r="A8" s="589" t="s">
        <v>115</v>
      </c>
      <c r="B8" s="590"/>
      <c r="C8" s="590"/>
      <c r="D8" s="590"/>
      <c r="E8" s="590"/>
      <c r="F8" s="590"/>
      <c r="G8" s="591">
        <f>$N$1 - 3</f>
        <v>2017</v>
      </c>
      <c r="H8" s="591"/>
      <c r="I8" s="591">
        <f>$N$1 - 2</f>
        <v>2018</v>
      </c>
      <c r="J8" s="591"/>
      <c r="K8" s="591">
        <f>$N$1 - 1</f>
        <v>2019</v>
      </c>
      <c r="L8" s="591"/>
      <c r="M8" s="591">
        <f>$N$1</f>
        <v>2020</v>
      </c>
      <c r="N8" s="591"/>
    </row>
    <row r="9" spans="1:15" ht="12.75" x14ac:dyDescent="0.2">
      <c r="A9" s="608" t="s">
        <v>118</v>
      </c>
      <c r="B9" s="609"/>
      <c r="C9" s="609"/>
      <c r="D9" s="609"/>
      <c r="E9" s="609"/>
      <c r="F9" s="609"/>
      <c r="G9" s="610">
        <v>16</v>
      </c>
      <c r="H9" s="610"/>
      <c r="I9" s="610">
        <v>9</v>
      </c>
      <c r="J9" s="610"/>
      <c r="K9" s="598">
        <v>12</v>
      </c>
      <c r="L9" s="599"/>
      <c r="M9" s="600"/>
      <c r="N9" s="601"/>
    </row>
    <row r="10" spans="1:15" ht="12.75" x14ac:dyDescent="0.2">
      <c r="A10" s="595" t="s">
        <v>119</v>
      </c>
      <c r="B10" s="596"/>
      <c r="C10" s="596"/>
      <c r="D10" s="596"/>
      <c r="E10" s="596"/>
      <c r="F10" s="596"/>
      <c r="G10" s="597">
        <v>39</v>
      </c>
      <c r="H10" s="597"/>
      <c r="I10" s="597">
        <v>33</v>
      </c>
      <c r="J10" s="597"/>
      <c r="K10" s="598">
        <v>45</v>
      </c>
      <c r="L10" s="599"/>
      <c r="M10" s="600"/>
      <c r="N10" s="601"/>
    </row>
    <row r="11" spans="1:15" ht="13.2" customHeight="1" x14ac:dyDescent="0.2">
      <c r="A11" s="595" t="s">
        <v>120</v>
      </c>
      <c r="B11" s="596"/>
      <c r="C11" s="596"/>
      <c r="D11" s="596"/>
      <c r="E11" s="596"/>
      <c r="F11" s="596"/>
      <c r="G11" s="597">
        <v>85</v>
      </c>
      <c r="H11" s="612"/>
      <c r="I11" s="597">
        <v>122</v>
      </c>
      <c r="J11" s="612"/>
      <c r="K11" s="598">
        <v>106</v>
      </c>
      <c r="L11" s="599"/>
      <c r="M11" s="600"/>
      <c r="N11" s="601"/>
    </row>
    <row r="12" spans="1:15" ht="12.75" x14ac:dyDescent="0.2">
      <c r="A12" s="592" t="s">
        <v>121</v>
      </c>
      <c r="B12" s="593"/>
      <c r="C12" s="593"/>
      <c r="D12" s="593"/>
      <c r="E12" s="593"/>
      <c r="F12" s="593"/>
      <c r="G12" s="611">
        <v>84</v>
      </c>
      <c r="H12" s="611"/>
      <c r="I12" s="611">
        <v>94</v>
      </c>
      <c r="J12" s="611"/>
      <c r="K12" s="598">
        <v>101</v>
      </c>
      <c r="L12" s="599"/>
      <c r="M12" s="600"/>
      <c r="N12" s="601"/>
    </row>
    <row r="13" spans="1:15" s="8" customFormat="1" ht="12.75" customHeight="1" x14ac:dyDescent="0.2">
      <c r="A13" s="622" t="s">
        <v>122</v>
      </c>
      <c r="B13" s="623"/>
      <c r="C13" s="623"/>
      <c r="D13" s="623"/>
      <c r="E13" s="623"/>
      <c r="F13" s="623"/>
      <c r="G13" s="591">
        <f>$N$1 - 3</f>
        <v>2017</v>
      </c>
      <c r="H13" s="591"/>
      <c r="I13" s="591">
        <f>$N$1 - 2</f>
        <v>2018</v>
      </c>
      <c r="J13" s="591"/>
      <c r="K13" s="591">
        <f>$N$1 - 1</f>
        <v>2019</v>
      </c>
      <c r="L13" s="591"/>
      <c r="M13" s="591">
        <f>$N$1</f>
        <v>2020</v>
      </c>
      <c r="N13" s="591"/>
      <c r="O13" s="7"/>
    </row>
    <row r="14" spans="1:15" ht="12.75" customHeight="1" x14ac:dyDescent="0.25">
      <c r="A14" s="615" t="s">
        <v>123</v>
      </c>
      <c r="B14" s="616"/>
      <c r="C14" s="616"/>
      <c r="D14" s="616"/>
      <c r="E14" s="617" t="s">
        <v>124</v>
      </c>
      <c r="F14" s="617"/>
      <c r="G14" s="618">
        <v>114</v>
      </c>
      <c r="H14" s="619"/>
      <c r="I14" s="618">
        <v>106</v>
      </c>
      <c r="J14" s="619"/>
      <c r="K14" s="604">
        <v>94</v>
      </c>
      <c r="L14" s="605"/>
      <c r="M14" s="620"/>
      <c r="N14" s="621"/>
      <c r="O14" s="9"/>
    </row>
    <row r="15" spans="1:15" ht="12.75" customHeight="1" x14ac:dyDescent="0.25">
      <c r="A15" s="595" t="s">
        <v>125</v>
      </c>
      <c r="B15" s="596"/>
      <c r="C15" s="596"/>
      <c r="D15" s="596"/>
      <c r="E15" s="613" t="s">
        <v>126</v>
      </c>
      <c r="F15" s="613" t="s">
        <v>126</v>
      </c>
      <c r="G15" s="612">
        <v>152</v>
      </c>
      <c r="H15" s="614"/>
      <c r="I15" s="612">
        <v>159</v>
      </c>
      <c r="J15" s="614"/>
      <c r="K15" s="598">
        <v>160</v>
      </c>
      <c r="L15" s="599"/>
      <c r="M15" s="600"/>
      <c r="N15" s="601"/>
      <c r="O15" s="9"/>
    </row>
    <row r="16" spans="1:15" ht="12.75" customHeight="1" x14ac:dyDescent="0.2">
      <c r="A16" s="595" t="s">
        <v>127</v>
      </c>
      <c r="B16" s="596"/>
      <c r="C16" s="596"/>
      <c r="D16" s="596"/>
      <c r="E16" s="613" t="s">
        <v>128</v>
      </c>
      <c r="F16" s="613" t="s">
        <v>128</v>
      </c>
      <c r="G16" s="612">
        <v>384</v>
      </c>
      <c r="H16" s="614"/>
      <c r="I16" s="612">
        <v>388</v>
      </c>
      <c r="J16" s="614"/>
      <c r="K16" s="598">
        <v>389</v>
      </c>
      <c r="L16" s="599"/>
      <c r="M16" s="600"/>
      <c r="N16" s="601"/>
      <c r="O16" s="9"/>
    </row>
    <row r="17" spans="1:15" x14ac:dyDescent="0.25">
      <c r="A17" s="595" t="s">
        <v>129</v>
      </c>
      <c r="B17" s="596"/>
      <c r="C17" s="596"/>
      <c r="D17" s="596"/>
      <c r="E17" s="613" t="s">
        <v>130</v>
      </c>
      <c r="F17" s="613" t="s">
        <v>130</v>
      </c>
      <c r="G17" s="612">
        <v>1347</v>
      </c>
      <c r="H17" s="614"/>
      <c r="I17" s="612">
        <v>1338</v>
      </c>
      <c r="J17" s="614"/>
      <c r="K17" s="598">
        <v>1328</v>
      </c>
      <c r="L17" s="599"/>
      <c r="M17" s="600"/>
      <c r="N17" s="601"/>
    </row>
    <row r="18" spans="1:15" x14ac:dyDescent="0.25">
      <c r="A18" s="592" t="s">
        <v>131</v>
      </c>
      <c r="B18" s="593"/>
      <c r="C18" s="593"/>
      <c r="D18" s="593"/>
      <c r="E18" s="624" t="s">
        <v>132</v>
      </c>
      <c r="F18" s="624" t="s">
        <v>132</v>
      </c>
      <c r="G18" s="625">
        <v>668</v>
      </c>
      <c r="H18" s="626"/>
      <c r="I18" s="625">
        <v>678</v>
      </c>
      <c r="J18" s="626"/>
      <c r="K18" s="627">
        <v>670</v>
      </c>
      <c r="L18" s="628"/>
      <c r="M18" s="629"/>
      <c r="N18" s="630"/>
    </row>
    <row r="19" spans="1:15" x14ac:dyDescent="0.25">
      <c r="A19" s="622" t="s">
        <v>133</v>
      </c>
      <c r="B19" s="623"/>
      <c r="C19" s="623"/>
      <c r="D19" s="623"/>
      <c r="E19" s="623"/>
      <c r="F19" s="623"/>
      <c r="G19" s="591">
        <f>$N$1 - 3</f>
        <v>2017</v>
      </c>
      <c r="H19" s="591"/>
      <c r="I19" s="591">
        <f>$N$1 - 2</f>
        <v>2018</v>
      </c>
      <c r="J19" s="591"/>
      <c r="K19" s="591">
        <f>$N$1 - 1</f>
        <v>2019</v>
      </c>
      <c r="L19" s="591"/>
      <c r="M19" s="591">
        <f>$N$1</f>
        <v>2020</v>
      </c>
      <c r="N19" s="591"/>
    </row>
    <row r="20" spans="1:15" ht="12.75" x14ac:dyDescent="0.2">
      <c r="A20" s="615" t="s">
        <v>134</v>
      </c>
      <c r="B20" s="616"/>
      <c r="C20" s="616"/>
      <c r="D20" s="616"/>
      <c r="E20" s="617" t="s">
        <v>135</v>
      </c>
      <c r="F20" s="617"/>
      <c r="G20" s="610">
        <v>56</v>
      </c>
      <c r="H20" s="610"/>
      <c r="I20" s="610">
        <v>50</v>
      </c>
      <c r="J20" s="610"/>
      <c r="K20" s="604">
        <v>42</v>
      </c>
      <c r="L20" s="605"/>
      <c r="M20" s="620"/>
      <c r="N20" s="621"/>
    </row>
    <row r="21" spans="1:15" ht="12.75" x14ac:dyDescent="0.2">
      <c r="A21" s="595" t="s">
        <v>136</v>
      </c>
      <c r="B21" s="596"/>
      <c r="C21" s="596"/>
      <c r="D21" s="596"/>
      <c r="E21" s="631" t="s">
        <v>137</v>
      </c>
      <c r="F21" s="613"/>
      <c r="G21" s="597">
        <v>183</v>
      </c>
      <c r="H21" s="597"/>
      <c r="I21" s="597">
        <v>123</v>
      </c>
      <c r="J21" s="597"/>
      <c r="K21" s="598">
        <v>193</v>
      </c>
      <c r="L21" s="599"/>
      <c r="M21" s="600"/>
      <c r="N21" s="601"/>
    </row>
    <row r="22" spans="1:15" ht="12.75" x14ac:dyDescent="0.2">
      <c r="A22" s="595" t="s">
        <v>138</v>
      </c>
      <c r="B22" s="596"/>
      <c r="C22" s="596"/>
      <c r="D22" s="596"/>
      <c r="E22" s="613" t="s">
        <v>139</v>
      </c>
      <c r="F22" s="613"/>
      <c r="G22" s="597">
        <v>386</v>
      </c>
      <c r="H22" s="597"/>
      <c r="I22" s="597">
        <v>384</v>
      </c>
      <c r="J22" s="597"/>
      <c r="K22" s="598">
        <v>371</v>
      </c>
      <c r="L22" s="599"/>
      <c r="M22" s="600"/>
      <c r="N22" s="601"/>
    </row>
    <row r="23" spans="1:15" ht="12.75" x14ac:dyDescent="0.2">
      <c r="A23" s="595" t="s">
        <v>34</v>
      </c>
      <c r="B23" s="596"/>
      <c r="C23" s="596"/>
      <c r="D23" s="596"/>
      <c r="E23" s="613" t="s">
        <v>140</v>
      </c>
      <c r="F23" s="613"/>
      <c r="G23" s="597">
        <v>282</v>
      </c>
      <c r="H23" s="597"/>
      <c r="I23" s="597">
        <v>295</v>
      </c>
      <c r="J23" s="597"/>
      <c r="K23" s="598">
        <v>289</v>
      </c>
      <c r="L23" s="599"/>
      <c r="M23" s="600"/>
      <c r="N23" s="601"/>
    </row>
    <row r="24" spans="1:15" ht="12.75" x14ac:dyDescent="0.2">
      <c r="A24" s="592"/>
      <c r="B24" s="593"/>
      <c r="C24" s="593"/>
      <c r="D24" s="593"/>
      <c r="E24" s="624"/>
      <c r="F24" s="624"/>
      <c r="G24" s="611"/>
      <c r="H24" s="611"/>
      <c r="I24" s="611"/>
      <c r="J24" s="611"/>
      <c r="K24" s="611"/>
      <c r="L24" s="611"/>
      <c r="M24" s="629"/>
      <c r="N24" s="630"/>
    </row>
    <row r="25" spans="1:15" ht="15.75" customHeight="1" thickBot="1" x14ac:dyDescent="0.25">
      <c r="A25" s="10" t="s">
        <v>141</v>
      </c>
      <c r="B25" s="11"/>
      <c r="C25" s="12"/>
      <c r="D25" s="13"/>
      <c r="E25" s="14"/>
      <c r="F25" s="11"/>
      <c r="G25" s="12"/>
      <c r="H25" s="15"/>
      <c r="I25" s="632"/>
      <c r="J25" s="633"/>
      <c r="K25" s="633"/>
      <c r="L25" s="634"/>
      <c r="M25" s="635"/>
      <c r="N25" s="636"/>
    </row>
    <row r="27" spans="1:15" ht="13.5" thickBot="1" x14ac:dyDescent="0.25"/>
    <row r="28" spans="1:15" ht="12.75" x14ac:dyDescent="0.2">
      <c r="A28" s="637" t="s">
        <v>142</v>
      </c>
      <c r="B28" s="638"/>
      <c r="C28" s="638"/>
      <c r="D28" s="638"/>
      <c r="E28" s="638"/>
      <c r="F28" s="638"/>
      <c r="G28" s="638"/>
      <c r="H28" s="638"/>
      <c r="I28" s="638"/>
      <c r="J28" s="638"/>
      <c r="K28" s="638"/>
      <c r="L28" s="638"/>
      <c r="M28" s="638"/>
      <c r="N28" s="639"/>
    </row>
    <row r="29" spans="1:15" ht="12.75" x14ac:dyDescent="0.2">
      <c r="A29" s="640" t="s">
        <v>143</v>
      </c>
      <c r="B29" s="641"/>
      <c r="C29" s="641"/>
      <c r="D29" s="641"/>
      <c r="E29" s="641"/>
      <c r="F29" s="641"/>
      <c r="G29" s="641"/>
      <c r="H29" s="641"/>
      <c r="I29" s="641"/>
      <c r="J29" s="641"/>
      <c r="K29" s="641"/>
      <c r="L29" s="641"/>
      <c r="M29" s="642">
        <v>10</v>
      </c>
      <c r="N29" s="643"/>
      <c r="O29" s="16"/>
    </row>
    <row r="30" spans="1:15" ht="12.75" x14ac:dyDescent="0.2">
      <c r="A30" s="644" t="s">
        <v>144</v>
      </c>
      <c r="B30" s="645"/>
      <c r="C30" s="645"/>
      <c r="D30" s="645">
        <v>2</v>
      </c>
      <c r="E30" s="645"/>
      <c r="F30" s="645"/>
      <c r="G30" s="645"/>
      <c r="H30" s="645"/>
      <c r="I30" s="645"/>
      <c r="J30" s="645"/>
      <c r="K30" s="645"/>
      <c r="L30" s="645"/>
      <c r="M30" s="600">
        <v>2</v>
      </c>
      <c r="N30" s="601"/>
    </row>
    <row r="31" spans="1:15" ht="13.5" customHeight="1" x14ac:dyDescent="0.2">
      <c r="A31" s="650" t="s">
        <v>145</v>
      </c>
      <c r="B31" s="651"/>
      <c r="C31" s="651"/>
      <c r="D31" s="651"/>
      <c r="E31" s="651"/>
      <c r="F31" s="651"/>
      <c r="G31" s="651"/>
      <c r="H31" s="651"/>
      <c r="I31" s="651"/>
      <c r="J31" s="651"/>
      <c r="K31" s="651"/>
      <c r="L31" s="651"/>
      <c r="M31" s="651"/>
      <c r="N31" s="652"/>
    </row>
    <row r="32" spans="1:15" ht="12.75" x14ac:dyDescent="0.2">
      <c r="A32" s="644" t="s">
        <v>146</v>
      </c>
      <c r="B32" s="645"/>
      <c r="C32" s="645"/>
      <c r="D32" s="645">
        <v>0</v>
      </c>
      <c r="E32" s="645"/>
      <c r="F32" s="645"/>
      <c r="G32" s="645"/>
      <c r="H32" s="645"/>
      <c r="I32" s="645"/>
      <c r="J32" s="645"/>
      <c r="K32" s="645"/>
      <c r="L32" s="645"/>
      <c r="M32" s="600">
        <v>0</v>
      </c>
      <c r="N32" s="601"/>
    </row>
    <row r="33" spans="1:14" ht="13.5" thickBot="1" x14ac:dyDescent="0.25">
      <c r="A33" s="646" t="s">
        <v>147</v>
      </c>
      <c r="B33" s="647"/>
      <c r="C33" s="647"/>
      <c r="D33" s="647">
        <v>0</v>
      </c>
      <c r="E33" s="647"/>
      <c r="F33" s="647"/>
      <c r="G33" s="647"/>
      <c r="H33" s="647"/>
      <c r="I33" s="647"/>
      <c r="J33" s="647"/>
      <c r="K33" s="647"/>
      <c r="L33" s="647"/>
      <c r="M33" s="648">
        <v>0</v>
      </c>
      <c r="N33" s="649"/>
    </row>
    <row r="35" spans="1:14" ht="13.5" thickBot="1" x14ac:dyDescent="0.25"/>
    <row r="36" spans="1:14" x14ac:dyDescent="0.25">
      <c r="A36" s="481" t="s">
        <v>148</v>
      </c>
      <c r="B36" s="482"/>
      <c r="C36" s="482"/>
      <c r="D36" s="482"/>
      <c r="E36" s="482"/>
      <c r="F36" s="482"/>
      <c r="G36" s="482"/>
      <c r="H36" s="482"/>
      <c r="I36" s="482"/>
      <c r="J36" s="482"/>
      <c r="K36" s="482"/>
      <c r="L36" s="482"/>
      <c r="M36" s="482"/>
      <c r="N36" s="483"/>
    </row>
    <row r="37" spans="1:14" ht="12.75" x14ac:dyDescent="0.2">
      <c r="A37" s="17" t="s">
        <v>149</v>
      </c>
      <c r="B37" s="18"/>
      <c r="C37" s="18"/>
      <c r="D37" s="18"/>
      <c r="E37" s="18"/>
      <c r="F37" s="18"/>
      <c r="G37" s="591">
        <f>N1-3</f>
        <v>2017</v>
      </c>
      <c r="H37" s="591"/>
      <c r="I37" s="591">
        <f>N1-2</f>
        <v>2018</v>
      </c>
      <c r="J37" s="591"/>
      <c r="K37" s="591">
        <f>N1-1</f>
        <v>2019</v>
      </c>
      <c r="L37" s="591"/>
      <c r="M37" s="659">
        <f>N1</f>
        <v>2020</v>
      </c>
      <c r="N37" s="660"/>
    </row>
    <row r="38" spans="1:14" ht="12.75" x14ac:dyDescent="0.2">
      <c r="A38" s="656" t="s">
        <v>150</v>
      </c>
      <c r="B38" s="657"/>
      <c r="C38" s="657"/>
      <c r="D38" s="19" t="s">
        <v>151</v>
      </c>
      <c r="E38" s="657"/>
      <c r="F38" s="658"/>
      <c r="G38" s="609">
        <v>0</v>
      </c>
      <c r="H38" s="609"/>
      <c r="I38" s="609">
        <v>0</v>
      </c>
      <c r="J38" s="609"/>
      <c r="K38" s="609">
        <v>0</v>
      </c>
      <c r="L38" s="609"/>
      <c r="M38" s="663">
        <v>0</v>
      </c>
      <c r="N38" s="664"/>
    </row>
    <row r="39" spans="1:14" ht="12.75" x14ac:dyDescent="0.2">
      <c r="A39" s="653" t="s">
        <v>152</v>
      </c>
      <c r="B39" s="654"/>
      <c r="C39" s="654"/>
      <c r="D39" s="20" t="s">
        <v>151</v>
      </c>
      <c r="E39" s="654"/>
      <c r="F39" s="655"/>
      <c r="G39" s="645">
        <v>4.71</v>
      </c>
      <c r="H39" s="645"/>
      <c r="I39" s="645">
        <v>4.71</v>
      </c>
      <c r="J39" s="645"/>
      <c r="K39" s="645">
        <v>4.71</v>
      </c>
      <c r="L39" s="645"/>
      <c r="M39" s="661">
        <v>4.71</v>
      </c>
      <c r="N39" s="662"/>
    </row>
    <row r="40" spans="1:14" ht="12.75" x14ac:dyDescent="0.2">
      <c r="A40" s="653" t="s">
        <v>153</v>
      </c>
      <c r="B40" s="654"/>
      <c r="C40" s="654"/>
      <c r="D40" s="20" t="s">
        <v>151</v>
      </c>
      <c r="E40" s="654"/>
      <c r="F40" s="655"/>
      <c r="G40" s="645">
        <v>31.72</v>
      </c>
      <c r="H40" s="645"/>
      <c r="I40" s="645">
        <v>31.72</v>
      </c>
      <c r="J40" s="645"/>
      <c r="K40" s="645">
        <v>31.72</v>
      </c>
      <c r="L40" s="645"/>
      <c r="M40" s="661">
        <v>31.72</v>
      </c>
      <c r="N40" s="662"/>
    </row>
    <row r="41" spans="1:14" ht="12.75" x14ac:dyDescent="0.2">
      <c r="A41" s="653" t="s">
        <v>154</v>
      </c>
      <c r="B41" s="654"/>
      <c r="C41" s="654"/>
      <c r="D41" s="20" t="s">
        <v>151</v>
      </c>
      <c r="E41" s="654"/>
      <c r="F41" s="655"/>
      <c r="G41" s="645"/>
      <c r="H41" s="645"/>
      <c r="I41" s="645"/>
      <c r="J41" s="645"/>
      <c r="K41" s="645"/>
      <c r="L41" s="645"/>
      <c r="M41" s="661"/>
      <c r="N41" s="662"/>
    </row>
    <row r="42" spans="1:14" ht="13.5" thickBot="1" x14ac:dyDescent="0.25">
      <c r="A42" s="671" t="s">
        <v>155</v>
      </c>
      <c r="B42" s="672"/>
      <c r="C42" s="672"/>
      <c r="D42" s="21" t="s">
        <v>151</v>
      </c>
      <c r="E42" s="673"/>
      <c r="F42" s="674"/>
      <c r="G42" s="665"/>
      <c r="H42" s="665"/>
      <c r="I42" s="665"/>
      <c r="J42" s="665"/>
      <c r="K42" s="665"/>
      <c r="L42" s="665"/>
      <c r="M42" s="666"/>
      <c r="N42" s="667"/>
    </row>
    <row r="43" spans="1:14" ht="13.5" thickBot="1" x14ac:dyDescent="0.25">
      <c r="A43" s="22"/>
      <c r="B43" s="23"/>
      <c r="C43" s="23"/>
      <c r="D43" s="23"/>
      <c r="E43" s="675" t="s">
        <v>156</v>
      </c>
      <c r="F43" s="676"/>
      <c r="G43" s="675">
        <f>SUM(G38:H42)</f>
        <v>36.43</v>
      </c>
      <c r="H43" s="676"/>
      <c r="I43" s="675">
        <f>SUM(I38:J42)</f>
        <v>36.43</v>
      </c>
      <c r="J43" s="676"/>
      <c r="K43" s="675">
        <f>SUM(K38:L42)</f>
        <v>36.43</v>
      </c>
      <c r="L43" s="676"/>
      <c r="M43" s="668">
        <f>(M38+M39+M40+M41+M42)</f>
        <v>36.43</v>
      </c>
      <c r="N43" s="669"/>
    </row>
    <row r="46" spans="1:14" ht="12.75" x14ac:dyDescent="0.2">
      <c r="A46" s="670"/>
      <c r="B46" s="670"/>
      <c r="C46" s="670"/>
      <c r="E46" s="24"/>
    </row>
    <row r="48" spans="1:14" ht="12.75" x14ac:dyDescent="0.2">
      <c r="A48" s="670"/>
      <c r="B48" s="670"/>
    </row>
    <row r="49" spans="1:2" ht="12.75" x14ac:dyDescent="0.2">
      <c r="A49" s="670"/>
      <c r="B49" s="670"/>
    </row>
    <row r="50" spans="1:2" ht="12.75" x14ac:dyDescent="0.2">
      <c r="A50" s="670"/>
      <c r="B50" s="670"/>
    </row>
    <row r="51" spans="1:2" ht="12.75" x14ac:dyDescent="0.2">
      <c r="A51" s="670"/>
      <c r="B51" s="670"/>
    </row>
    <row r="52" spans="1:2" ht="12.75" x14ac:dyDescent="0.2">
      <c r="A52" s="670"/>
      <c r="B52" s="670"/>
    </row>
    <row r="53" spans="1:2" ht="12.75" x14ac:dyDescent="0.2">
      <c r="A53" s="670"/>
      <c r="B53" s="670"/>
    </row>
    <row r="54" spans="1:2" ht="12.75" x14ac:dyDescent="0.2">
      <c r="A54" s="670"/>
      <c r="B54" s="670"/>
    </row>
    <row r="55" spans="1:2" ht="12.75" x14ac:dyDescent="0.2">
      <c r="A55" s="670"/>
      <c r="B55" s="670"/>
    </row>
    <row r="56" spans="1:2" x14ac:dyDescent="0.25">
      <c r="A56" s="670"/>
      <c r="B56" s="670"/>
    </row>
    <row r="57" spans="1:2" x14ac:dyDescent="0.25">
      <c r="A57" s="670"/>
      <c r="B57" s="670"/>
    </row>
    <row r="58" spans="1:2" x14ac:dyDescent="0.25">
      <c r="A58" s="670"/>
      <c r="B58" s="670"/>
    </row>
    <row r="59" spans="1:2" x14ac:dyDescent="0.25">
      <c r="A59" s="670"/>
      <c r="B59" s="670"/>
    </row>
    <row r="60" spans="1:2" x14ac:dyDescent="0.25">
      <c r="A60" s="670"/>
      <c r="B60" s="670"/>
    </row>
    <row r="61" spans="1:2" x14ac:dyDescent="0.25">
      <c r="A61" s="670"/>
      <c r="B61" s="670"/>
    </row>
    <row r="62" spans="1:2" x14ac:dyDescent="0.25">
      <c r="A62" s="670"/>
      <c r="B62" s="670"/>
    </row>
    <row r="63" spans="1:2" x14ac:dyDescent="0.25">
      <c r="A63" s="670"/>
      <c r="B63" s="670"/>
    </row>
    <row r="64" spans="1:2" x14ac:dyDescent="0.25">
      <c r="A64" s="670"/>
      <c r="B64" s="670"/>
    </row>
  </sheetData>
  <customSheetViews>
    <customSheetView guid="{FD66CCA4-E734-40F6-A42D-704ADC03C8FF}" showPageBreaks="1" fitToPage="1" printArea="1" hiddenRows="1" showRuler="0" topLeftCell="A2">
      <selection activeCell="P40" sqref="P40"/>
      <pageMargins left="0.39370078740157483" right="0.39370078740157483" top="0.67" bottom="0.19685039370078741" header="0.19685039370078741" footer="0.19685039370078741"/>
      <pageSetup paperSize="9" scale="99" orientation="landscape" r:id="rId1"/>
      <headerFooter alignWithMargins="0">
        <oddHeader>&amp;C&amp;B</oddHeader>
        <oddFooter>&amp;L&amp;"Tahoma,Corsivo"&amp;8Elenco Processi&amp;R&amp;P</oddFooter>
      </headerFooter>
    </customSheetView>
    <customSheetView guid="{0CDFE071-D2BF-4AC9-96FE-3C7CC2EB89D1}" showPageBreaks="1" fitToPage="1" printArea="1" hiddenRows="1" topLeftCell="A14">
      <selection activeCell="G38" sqref="G38:N42"/>
      <pageMargins left="0.39370078740157483" right="0.39370078740157483" top="0.67" bottom="0.19685039370078741" header="0.19685039370078741" footer="0.19685039370078741"/>
      <pageSetup paperSize="9" scale="98" orientation="landscape" r:id="rId2"/>
      <headerFooter alignWithMargins="0">
        <oddHeader>&amp;C&amp;B</oddHeader>
        <oddFooter>&amp;L&amp;"Tahoma,Corsivo"&amp;8Elenco Processi&amp;R&amp;P</oddFooter>
      </headerFooter>
    </customSheetView>
    <customSheetView guid="{5274FD7E-76C2-47C3-8C9C-C2C181076605}" showPageBreaks="1" fitToPage="1" showRuler="0" topLeftCell="A14">
      <selection activeCell="G38" sqref="G38:N42"/>
      <pageMargins left="0.39370078740157483" right="0.39370078740157483" top="0.67" bottom="0.19685039370078741" header="0.19685039370078741" footer="0.19685039370078741"/>
      <pageSetup paperSize="9" scale="65" orientation="landscape" r:id="rId3"/>
      <headerFooter alignWithMargins="0">
        <oddHeader>&amp;C&amp;B</oddHeader>
        <oddFooter>&amp;L&amp;"Tahoma,Corsivo"&amp;8Elenco Processi&amp;R&amp;P</oddFooter>
      </headerFooter>
    </customSheetView>
  </customSheetViews>
  <mergeCells count="188">
    <mergeCell ref="A59:B59"/>
    <mergeCell ref="A48:B48"/>
    <mergeCell ref="A49:B49"/>
    <mergeCell ref="A50:B50"/>
    <mergeCell ref="A51:B51"/>
    <mergeCell ref="A52:B52"/>
    <mergeCell ref="A53:B53"/>
    <mergeCell ref="A64:B64"/>
    <mergeCell ref="A54:B54"/>
    <mergeCell ref="A55:B55"/>
    <mergeCell ref="A56:B56"/>
    <mergeCell ref="A57:B57"/>
    <mergeCell ref="A58:B58"/>
    <mergeCell ref="A60:B60"/>
    <mergeCell ref="A61:B61"/>
    <mergeCell ref="A62:B62"/>
    <mergeCell ref="A63:B63"/>
    <mergeCell ref="A46:C46"/>
    <mergeCell ref="A42:C42"/>
    <mergeCell ref="E42:F42"/>
    <mergeCell ref="G42:H42"/>
    <mergeCell ref="I42:J42"/>
    <mergeCell ref="E43:F43"/>
    <mergeCell ref="G43:H43"/>
    <mergeCell ref="I43:J43"/>
    <mergeCell ref="K43:L43"/>
    <mergeCell ref="A41:C41"/>
    <mergeCell ref="E41:F41"/>
    <mergeCell ref="K41:L41"/>
    <mergeCell ref="M41:N41"/>
    <mergeCell ref="G41:H41"/>
    <mergeCell ref="I41:J41"/>
    <mergeCell ref="K42:L42"/>
    <mergeCell ref="M42:N42"/>
    <mergeCell ref="M43:N43"/>
    <mergeCell ref="A40:C40"/>
    <mergeCell ref="E40:F40"/>
    <mergeCell ref="A38:C38"/>
    <mergeCell ref="E38:F38"/>
    <mergeCell ref="A39:C39"/>
    <mergeCell ref="E39:F39"/>
    <mergeCell ref="K40:L40"/>
    <mergeCell ref="A36:N36"/>
    <mergeCell ref="G37:H37"/>
    <mergeCell ref="I37:J37"/>
    <mergeCell ref="K37:L37"/>
    <mergeCell ref="M37:N37"/>
    <mergeCell ref="M40:N40"/>
    <mergeCell ref="G38:H38"/>
    <mergeCell ref="I38:J38"/>
    <mergeCell ref="K38:L38"/>
    <mergeCell ref="M38:N38"/>
    <mergeCell ref="K39:L39"/>
    <mergeCell ref="M39:N39"/>
    <mergeCell ref="G39:H39"/>
    <mergeCell ref="I39:J39"/>
    <mergeCell ref="G40:H40"/>
    <mergeCell ref="I40:J40"/>
    <mergeCell ref="A32:C32"/>
    <mergeCell ref="D32:L32"/>
    <mergeCell ref="M32:N32"/>
    <mergeCell ref="A33:C33"/>
    <mergeCell ref="D33:L33"/>
    <mergeCell ref="M33:N33"/>
    <mergeCell ref="A30:C30"/>
    <mergeCell ref="D30:L30"/>
    <mergeCell ref="M30:N30"/>
    <mergeCell ref="A31:N31"/>
    <mergeCell ref="I25:L25"/>
    <mergeCell ref="M25:N25"/>
    <mergeCell ref="A28:N28"/>
    <mergeCell ref="A29:L29"/>
    <mergeCell ref="M29:N29"/>
    <mergeCell ref="M21:N21"/>
    <mergeCell ref="K22:L22"/>
    <mergeCell ref="M22:N22"/>
    <mergeCell ref="K23:L23"/>
    <mergeCell ref="M23:N23"/>
    <mergeCell ref="K24:L24"/>
    <mergeCell ref="M24:N24"/>
    <mergeCell ref="A23:D23"/>
    <mergeCell ref="E23:F23"/>
    <mergeCell ref="A24:D24"/>
    <mergeCell ref="E24:F24"/>
    <mergeCell ref="G24:H24"/>
    <mergeCell ref="I24:J24"/>
    <mergeCell ref="G23:H23"/>
    <mergeCell ref="I23:J23"/>
    <mergeCell ref="A22:D22"/>
    <mergeCell ref="E22:F22"/>
    <mergeCell ref="G22:H22"/>
    <mergeCell ref="I22:J22"/>
    <mergeCell ref="A21:D21"/>
    <mergeCell ref="E21:F21"/>
    <mergeCell ref="G21:H21"/>
    <mergeCell ref="I21:J21"/>
    <mergeCell ref="K21:L21"/>
    <mergeCell ref="A20:D20"/>
    <mergeCell ref="E20:F20"/>
    <mergeCell ref="G20:H20"/>
    <mergeCell ref="I20:J20"/>
    <mergeCell ref="K20:L20"/>
    <mergeCell ref="M20:N20"/>
    <mergeCell ref="A19:F19"/>
    <mergeCell ref="G19:H19"/>
    <mergeCell ref="I19:J19"/>
    <mergeCell ref="K19:L19"/>
    <mergeCell ref="K17:L17"/>
    <mergeCell ref="M17:N17"/>
    <mergeCell ref="A18:D18"/>
    <mergeCell ref="E18:F18"/>
    <mergeCell ref="G18:H18"/>
    <mergeCell ref="I18:J18"/>
    <mergeCell ref="K18:L18"/>
    <mergeCell ref="M18:N18"/>
    <mergeCell ref="A17:D17"/>
    <mergeCell ref="M19:N19"/>
    <mergeCell ref="A16:D16"/>
    <mergeCell ref="E16:F16"/>
    <mergeCell ref="G16:H16"/>
    <mergeCell ref="I16:J16"/>
    <mergeCell ref="K16:L16"/>
    <mergeCell ref="M16:N16"/>
    <mergeCell ref="E17:F17"/>
    <mergeCell ref="G17:H17"/>
    <mergeCell ref="I17:J17"/>
    <mergeCell ref="A15:D15"/>
    <mergeCell ref="E15:F15"/>
    <mergeCell ref="G15:H15"/>
    <mergeCell ref="M13:N13"/>
    <mergeCell ref="A14:D14"/>
    <mergeCell ref="E14:F14"/>
    <mergeCell ref="G14:H14"/>
    <mergeCell ref="I14:J14"/>
    <mergeCell ref="K14:L14"/>
    <mergeCell ref="M14:N14"/>
    <mergeCell ref="K15:L15"/>
    <mergeCell ref="I15:J15"/>
    <mergeCell ref="M15:N15"/>
    <mergeCell ref="A13:F13"/>
    <mergeCell ref="G13:H13"/>
    <mergeCell ref="I13:J13"/>
    <mergeCell ref="K13:L13"/>
    <mergeCell ref="M11:N11"/>
    <mergeCell ref="A12:F12"/>
    <mergeCell ref="G12:H12"/>
    <mergeCell ref="I12:J12"/>
    <mergeCell ref="K12:L12"/>
    <mergeCell ref="M12:N12"/>
    <mergeCell ref="A11:F11"/>
    <mergeCell ref="G11:H11"/>
    <mergeCell ref="I11:J11"/>
    <mergeCell ref="K11:L11"/>
    <mergeCell ref="M9:N9"/>
    <mergeCell ref="A10:F10"/>
    <mergeCell ref="G10:H10"/>
    <mergeCell ref="I10:J10"/>
    <mergeCell ref="K10:L10"/>
    <mergeCell ref="M10:N10"/>
    <mergeCell ref="A9:F9"/>
    <mergeCell ref="G9:H9"/>
    <mergeCell ref="I9:J9"/>
    <mergeCell ref="K9:L9"/>
    <mergeCell ref="M8:N8"/>
    <mergeCell ref="A5:F5"/>
    <mergeCell ref="G5:H5"/>
    <mergeCell ref="I5:J5"/>
    <mergeCell ref="K5:L5"/>
    <mergeCell ref="M5:N5"/>
    <mergeCell ref="A8:F8"/>
    <mergeCell ref="G8:H8"/>
    <mergeCell ref="I8:J8"/>
    <mergeCell ref="K8:L8"/>
    <mergeCell ref="A1:L1"/>
    <mergeCell ref="A2:N2"/>
    <mergeCell ref="A3:N3"/>
    <mergeCell ref="A4:F4"/>
    <mergeCell ref="G4:H4"/>
    <mergeCell ref="I4:J4"/>
    <mergeCell ref="K4:L4"/>
    <mergeCell ref="M4:N4"/>
    <mergeCell ref="A7:F7"/>
    <mergeCell ref="G7:N7"/>
    <mergeCell ref="A6:F6"/>
    <mergeCell ref="G6:H6"/>
    <mergeCell ref="I6:J6"/>
    <mergeCell ref="K6:L6"/>
    <mergeCell ref="M6:N6"/>
  </mergeCells>
  <phoneticPr fontId="25" type="noConversion"/>
  <pageMargins left="0.39370078740157483" right="0.39370078740157483" top="0.67" bottom="0.19685039370078741" header="0.19685039370078741" footer="0.19685039370078741"/>
  <pageSetup paperSize="9" scale="92" orientation="landscape" r:id="rId4"/>
  <headerFooter alignWithMargins="0">
    <oddHeader xml:space="preserve">&amp;CCOMUNE DI VIGLIANO BIELLESE
</oddHeader>
    <oddFooter>&amp;L&amp;"Tahoma,Corsivo"&amp;8Elenco Processi&amp;R&amp;P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0"/>
  <sheetViews>
    <sheetView topLeftCell="A79" zoomScaleNormal="100" zoomScalePageLayoutView="90" workbookViewId="0">
      <selection activeCell="L56" sqref="L56"/>
    </sheetView>
  </sheetViews>
  <sheetFormatPr defaultColWidth="9.109375" defaultRowHeight="13.2" x14ac:dyDescent="0.25"/>
  <cols>
    <col min="1" max="4" width="9.109375" style="5"/>
    <col min="5" max="6" width="14" style="5" bestFit="1" customWidth="1"/>
    <col min="7" max="7" width="14.33203125" style="5" bestFit="1" customWidth="1"/>
    <col min="8" max="8" width="12.6640625" style="5" customWidth="1"/>
    <col min="9" max="9" width="13.88671875" style="5" bestFit="1" customWidth="1"/>
    <col min="10" max="10" width="13" style="5" customWidth="1"/>
    <col min="11" max="11" width="12.88671875" style="5" customWidth="1"/>
    <col min="12" max="12" width="14" style="5" customWidth="1"/>
    <col min="13" max="13" width="9.109375" style="5"/>
    <col min="14" max="14" width="19.88671875" style="5" customWidth="1"/>
    <col min="15" max="16384" width="9.109375" style="5"/>
  </cols>
  <sheetData>
    <row r="1" spans="1:14" ht="21.75" customHeight="1" x14ac:dyDescent="0.25">
      <c r="A1" s="687"/>
      <c r="B1" s="688"/>
      <c r="C1" s="688"/>
      <c r="D1" s="688"/>
      <c r="E1" s="688"/>
      <c r="F1" s="688"/>
      <c r="G1" s="688"/>
      <c r="H1" s="688"/>
      <c r="I1" s="688"/>
      <c r="J1" s="688"/>
      <c r="K1" s="25" t="s">
        <v>112</v>
      </c>
      <c r="L1" s="26">
        <v>2020</v>
      </c>
    </row>
    <row r="2" spans="1:14" ht="24.75" customHeight="1" x14ac:dyDescent="0.2">
      <c r="A2" s="689" t="s">
        <v>157</v>
      </c>
      <c r="B2" s="690"/>
      <c r="C2" s="690"/>
      <c r="D2" s="690"/>
      <c r="E2" s="690"/>
      <c r="F2" s="690"/>
      <c r="G2" s="690"/>
      <c r="H2" s="690"/>
      <c r="I2" s="690"/>
      <c r="J2" s="690"/>
      <c r="K2" s="690"/>
      <c r="L2" s="691"/>
    </row>
    <row r="3" spans="1:14" ht="22.5" customHeight="1" x14ac:dyDescent="0.2">
      <c r="A3" s="679" t="s">
        <v>397</v>
      </c>
      <c r="B3" s="680"/>
      <c r="C3" s="680"/>
      <c r="D3" s="680"/>
      <c r="E3" s="680"/>
      <c r="F3" s="680"/>
      <c r="G3" s="680"/>
      <c r="H3" s="680"/>
      <c r="I3" s="680"/>
      <c r="J3" s="680"/>
      <c r="K3" s="680"/>
      <c r="L3" s="681"/>
      <c r="M3" s="27"/>
      <c r="N3" s="27"/>
    </row>
    <row r="4" spans="1:14" ht="16.5" customHeight="1" x14ac:dyDescent="0.25">
      <c r="A4" s="692" t="s">
        <v>158</v>
      </c>
      <c r="B4" s="693"/>
      <c r="C4" s="693"/>
      <c r="D4" s="693"/>
      <c r="E4" s="686">
        <f>$L$1-3</f>
        <v>2017</v>
      </c>
      <c r="F4" s="686"/>
      <c r="G4" s="686">
        <f>$L$1-2</f>
        <v>2018</v>
      </c>
      <c r="H4" s="686"/>
      <c r="I4" s="686">
        <f>$L$1-1</f>
        <v>2019</v>
      </c>
      <c r="J4" s="686"/>
      <c r="K4" s="686">
        <f>$L$1</f>
        <v>2020</v>
      </c>
      <c r="L4" s="696"/>
    </row>
    <row r="5" spans="1:14" ht="27" customHeight="1" x14ac:dyDescent="0.25">
      <c r="A5" s="694"/>
      <c r="B5" s="695"/>
      <c r="C5" s="693"/>
      <c r="D5" s="693"/>
      <c r="E5" s="28" t="s">
        <v>159</v>
      </c>
      <c r="F5" s="29" t="s">
        <v>160</v>
      </c>
      <c r="G5" s="28" t="s">
        <v>159</v>
      </c>
      <c r="H5" s="29" t="s">
        <v>160</v>
      </c>
      <c r="I5" s="97" t="s">
        <v>371</v>
      </c>
      <c r="J5" s="29" t="s">
        <v>160</v>
      </c>
      <c r="K5" s="95" t="s">
        <v>370</v>
      </c>
      <c r="L5" s="30" t="s">
        <v>160</v>
      </c>
    </row>
    <row r="6" spans="1:14" ht="24.75" customHeight="1" x14ac:dyDescent="0.2">
      <c r="A6" s="697" t="s">
        <v>161</v>
      </c>
      <c r="B6" s="698"/>
      <c r="C6" s="698"/>
      <c r="D6" s="698"/>
      <c r="E6" s="31">
        <v>140133.25</v>
      </c>
      <c r="F6" s="32"/>
      <c r="G6" s="33">
        <v>454092</v>
      </c>
      <c r="H6" s="32"/>
      <c r="I6" s="31">
        <v>663254</v>
      </c>
      <c r="J6" s="32"/>
      <c r="K6" s="34">
        <v>0</v>
      </c>
      <c r="L6" s="35"/>
    </row>
    <row r="7" spans="1:14" ht="24.75" customHeight="1" x14ac:dyDescent="0.2">
      <c r="A7" s="697" t="s">
        <v>162</v>
      </c>
      <c r="B7" s="698"/>
      <c r="C7" s="698"/>
      <c r="D7" s="698"/>
      <c r="E7" s="31">
        <v>684481.85</v>
      </c>
      <c r="F7" s="32"/>
      <c r="G7" s="33">
        <v>156601</v>
      </c>
      <c r="H7" s="32"/>
      <c r="I7" s="31">
        <v>156275.85</v>
      </c>
      <c r="J7" s="32"/>
      <c r="K7" s="34">
        <v>360409.35</v>
      </c>
      <c r="L7" s="35"/>
    </row>
    <row r="8" spans="1:14" ht="24.75" customHeight="1" x14ac:dyDescent="0.2">
      <c r="A8" s="697" t="s">
        <v>163</v>
      </c>
      <c r="B8" s="698"/>
      <c r="C8" s="698"/>
      <c r="D8" s="698"/>
      <c r="E8" s="33">
        <v>1652895.53</v>
      </c>
      <c r="F8" s="37">
        <v>1435088.33</v>
      </c>
      <c r="G8" s="33">
        <v>1609966.23</v>
      </c>
      <c r="H8" s="37">
        <v>1576608.88</v>
      </c>
      <c r="I8" s="31">
        <v>1606130</v>
      </c>
      <c r="J8" s="37">
        <v>1633635.73</v>
      </c>
      <c r="K8" s="34">
        <v>1569002</v>
      </c>
      <c r="L8" s="38"/>
    </row>
    <row r="9" spans="1:14" ht="24.75" customHeight="1" x14ac:dyDescent="0.2">
      <c r="A9" s="697" t="s">
        <v>164</v>
      </c>
      <c r="B9" s="698"/>
      <c r="C9" s="698"/>
      <c r="D9" s="698"/>
      <c r="E9" s="33">
        <v>74254.61</v>
      </c>
      <c r="F9" s="37">
        <v>73154.61</v>
      </c>
      <c r="G9" s="33">
        <v>85405.48</v>
      </c>
      <c r="H9" s="37">
        <v>69443.33</v>
      </c>
      <c r="I9" s="31">
        <v>71676</v>
      </c>
      <c r="J9" s="37">
        <v>66651.66</v>
      </c>
      <c r="K9" s="34">
        <v>51782</v>
      </c>
      <c r="L9" s="38"/>
    </row>
    <row r="10" spans="1:14" ht="24.75" customHeight="1" x14ac:dyDescent="0.2">
      <c r="A10" s="697" t="s">
        <v>165</v>
      </c>
      <c r="B10" s="698"/>
      <c r="C10" s="698"/>
      <c r="D10" s="698"/>
      <c r="E10" s="33">
        <v>305695.35999999999</v>
      </c>
      <c r="F10" s="37">
        <v>275237.86</v>
      </c>
      <c r="G10" s="33">
        <v>293258.19</v>
      </c>
      <c r="H10" s="37">
        <v>268443.34999999998</v>
      </c>
      <c r="I10" s="31">
        <v>248655</v>
      </c>
      <c r="J10" s="37">
        <v>266743.40999999997</v>
      </c>
      <c r="K10" s="34">
        <v>257642</v>
      </c>
      <c r="L10" s="38"/>
    </row>
    <row r="11" spans="1:14" ht="24.75" customHeight="1" x14ac:dyDescent="0.2">
      <c r="A11" s="697" t="s">
        <v>166</v>
      </c>
      <c r="B11" s="698"/>
      <c r="C11" s="698"/>
      <c r="D11" s="698"/>
      <c r="E11" s="33">
        <v>93141.74</v>
      </c>
      <c r="F11" s="37">
        <v>77047.39</v>
      </c>
      <c r="G11" s="33">
        <v>713664.93</v>
      </c>
      <c r="H11" s="37">
        <v>563119.06999999995</v>
      </c>
      <c r="I11" s="31">
        <v>265025</v>
      </c>
      <c r="J11" s="37">
        <v>217674.18</v>
      </c>
      <c r="K11" s="34">
        <v>45677</v>
      </c>
      <c r="L11" s="38"/>
    </row>
    <row r="12" spans="1:14" ht="24.75" customHeight="1" x14ac:dyDescent="0.25">
      <c r="A12" s="697" t="s">
        <v>399</v>
      </c>
      <c r="B12" s="698"/>
      <c r="C12" s="698"/>
      <c r="D12" s="698"/>
      <c r="E12" s="33">
        <v>0</v>
      </c>
      <c r="F12" s="37">
        <v>0</v>
      </c>
      <c r="G12" s="33">
        <v>0</v>
      </c>
      <c r="H12" s="37">
        <v>0</v>
      </c>
      <c r="I12" s="31">
        <v>1</v>
      </c>
      <c r="J12" s="37">
        <v>0.87</v>
      </c>
      <c r="K12" s="34">
        <v>0</v>
      </c>
      <c r="L12" s="38"/>
    </row>
    <row r="13" spans="1:14" ht="24.75" customHeight="1" x14ac:dyDescent="0.2">
      <c r="A13" s="697" t="s">
        <v>167</v>
      </c>
      <c r="B13" s="698"/>
      <c r="C13" s="698"/>
      <c r="D13" s="698"/>
      <c r="E13" s="33">
        <v>0</v>
      </c>
      <c r="F13" s="37">
        <v>0</v>
      </c>
      <c r="G13" s="33">
        <v>0</v>
      </c>
      <c r="H13" s="37">
        <v>0</v>
      </c>
      <c r="I13" s="31">
        <v>0</v>
      </c>
      <c r="J13" s="37">
        <v>0</v>
      </c>
      <c r="K13" s="34">
        <v>0</v>
      </c>
      <c r="L13" s="38"/>
    </row>
    <row r="14" spans="1:14" ht="24.75" customHeight="1" x14ac:dyDescent="0.2">
      <c r="A14" s="697" t="s">
        <v>168</v>
      </c>
      <c r="B14" s="698"/>
      <c r="C14" s="698"/>
      <c r="D14" s="698"/>
      <c r="E14" s="33">
        <v>380144.22</v>
      </c>
      <c r="F14" s="37">
        <v>377129.96</v>
      </c>
      <c r="G14" s="33">
        <v>378275.2</v>
      </c>
      <c r="H14" s="37">
        <v>372845.46</v>
      </c>
      <c r="I14" s="31">
        <v>475600</v>
      </c>
      <c r="J14" s="37">
        <v>354787.09</v>
      </c>
      <c r="K14" s="34">
        <v>435000</v>
      </c>
      <c r="L14" s="38"/>
    </row>
    <row r="15" spans="1:14" ht="24.75" customHeight="1" thickBot="1" x14ac:dyDescent="0.25">
      <c r="A15" s="677" t="s">
        <v>365</v>
      </c>
      <c r="B15" s="678"/>
      <c r="C15" s="678"/>
      <c r="D15" s="678"/>
      <c r="E15" s="39">
        <f>SUM(E8:E14)</f>
        <v>2506131.46</v>
      </c>
      <c r="F15" s="39">
        <f>SUM(F6:F14)</f>
        <v>2237658.1500000004</v>
      </c>
      <c r="G15" s="39">
        <f>SUM(G8:G14)</f>
        <v>3080570.0300000003</v>
      </c>
      <c r="H15" s="39">
        <f>SUM(H6:H14)</f>
        <v>2850460.09</v>
      </c>
      <c r="I15" s="39">
        <f>SUM(I8:I14)</f>
        <v>2667087</v>
      </c>
      <c r="J15" s="39">
        <f>SUM(J6:J14)</f>
        <v>2539492.94</v>
      </c>
      <c r="K15" s="39">
        <f>SUM(K8:K14)</f>
        <v>2359103</v>
      </c>
      <c r="L15" s="40">
        <f>SUM(L8:L14)</f>
        <v>0</v>
      </c>
    </row>
    <row r="16" spans="1:14" ht="24.75" customHeight="1" thickBot="1" x14ac:dyDescent="0.3">
      <c r="A16" s="677" t="s">
        <v>366</v>
      </c>
      <c r="B16" s="678"/>
      <c r="C16" s="678"/>
      <c r="D16" s="678"/>
      <c r="E16" s="39">
        <f>E6+E7+E15</f>
        <v>3330746.56</v>
      </c>
      <c r="F16" s="39">
        <f t="shared" ref="F16:L16" si="0">F6+F7+F15</f>
        <v>2237658.1500000004</v>
      </c>
      <c r="G16" s="39">
        <f t="shared" si="0"/>
        <v>3691263.0300000003</v>
      </c>
      <c r="H16" s="39">
        <f t="shared" si="0"/>
        <v>2850460.09</v>
      </c>
      <c r="I16" s="39">
        <f t="shared" si="0"/>
        <v>3486616.85</v>
      </c>
      <c r="J16" s="39">
        <f t="shared" si="0"/>
        <v>2539492.94</v>
      </c>
      <c r="K16" s="39">
        <f t="shared" si="0"/>
        <v>2719512.35</v>
      </c>
      <c r="L16" s="39">
        <f t="shared" si="0"/>
        <v>0</v>
      </c>
    </row>
    <row r="17" spans="1:13" ht="14.25" customHeight="1" x14ac:dyDescent="0.2">
      <c r="A17" s="41"/>
      <c r="B17" s="42"/>
      <c r="C17" s="42"/>
      <c r="D17" s="42"/>
      <c r="E17" s="42"/>
      <c r="F17" s="42"/>
      <c r="G17" s="42"/>
      <c r="H17" s="42"/>
      <c r="I17" s="42"/>
      <c r="J17" s="42"/>
      <c r="K17" s="42"/>
      <c r="L17" s="43"/>
    </row>
    <row r="18" spans="1:13" ht="23.25" customHeight="1" x14ac:dyDescent="0.2">
      <c r="A18" s="679" t="s">
        <v>396</v>
      </c>
      <c r="B18" s="680"/>
      <c r="C18" s="680"/>
      <c r="D18" s="680"/>
      <c r="E18" s="680"/>
      <c r="F18" s="680"/>
      <c r="G18" s="680"/>
      <c r="H18" s="680"/>
      <c r="I18" s="680"/>
      <c r="J18" s="680"/>
      <c r="K18" s="680"/>
      <c r="L18" s="681"/>
      <c r="M18" s="44"/>
    </row>
    <row r="19" spans="1:13" ht="15" customHeight="1" x14ac:dyDescent="0.25">
      <c r="A19" s="682" t="s">
        <v>158</v>
      </c>
      <c r="B19" s="683"/>
      <c r="C19" s="683"/>
      <c r="D19" s="683"/>
      <c r="E19" s="686">
        <f>$L$1-3</f>
        <v>2017</v>
      </c>
      <c r="F19" s="686"/>
      <c r="G19" s="686">
        <f>$L$1-2</f>
        <v>2018</v>
      </c>
      <c r="H19" s="686"/>
      <c r="I19" s="686">
        <f>$L$1-1</f>
        <v>2019</v>
      </c>
      <c r="J19" s="686"/>
      <c r="K19" s="686">
        <f>$L$1</f>
        <v>2020</v>
      </c>
      <c r="L19" s="696"/>
    </row>
    <row r="20" spans="1:13" ht="29.25" customHeight="1" x14ac:dyDescent="0.25">
      <c r="A20" s="684"/>
      <c r="B20" s="685"/>
      <c r="C20" s="683"/>
      <c r="D20" s="683"/>
      <c r="E20" s="28" t="s">
        <v>169</v>
      </c>
      <c r="F20" s="29" t="s">
        <v>170</v>
      </c>
      <c r="G20" s="28" t="s">
        <v>169</v>
      </c>
      <c r="H20" s="29" t="s">
        <v>170</v>
      </c>
      <c r="I20" s="97" t="s">
        <v>371</v>
      </c>
      <c r="J20" s="29" t="s">
        <v>170</v>
      </c>
      <c r="K20" s="95" t="s">
        <v>370</v>
      </c>
      <c r="L20" s="30" t="s">
        <v>170</v>
      </c>
    </row>
    <row r="21" spans="1:13" ht="24.75" customHeight="1" x14ac:dyDescent="0.2">
      <c r="A21" s="699" t="s">
        <v>171</v>
      </c>
      <c r="B21" s="700"/>
      <c r="C21" s="700"/>
      <c r="D21" s="700"/>
      <c r="E21" s="31">
        <v>1544739.5</v>
      </c>
      <c r="F21" s="36">
        <v>1379993.75</v>
      </c>
      <c r="G21" s="31">
        <v>1654989.42</v>
      </c>
      <c r="H21" s="36">
        <v>1424129.94</v>
      </c>
      <c r="I21" s="31">
        <v>1955416.72</v>
      </c>
      <c r="J21" s="36">
        <v>1428158.8</v>
      </c>
      <c r="K21" s="34">
        <v>1891969.27</v>
      </c>
      <c r="L21" s="38"/>
    </row>
    <row r="22" spans="1:13" ht="24.75" customHeight="1" x14ac:dyDescent="0.2">
      <c r="A22" s="699" t="s">
        <v>172</v>
      </c>
      <c r="B22" s="700"/>
      <c r="C22" s="700"/>
      <c r="D22" s="700"/>
      <c r="E22" s="31">
        <v>799632.99</v>
      </c>
      <c r="F22" s="36">
        <v>704655.74</v>
      </c>
      <c r="G22" s="31">
        <v>1092850.33</v>
      </c>
      <c r="H22" s="36">
        <v>870857.32</v>
      </c>
      <c r="I22" s="31">
        <v>1035504.13</v>
      </c>
      <c r="J22" s="36">
        <v>426966.73</v>
      </c>
      <c r="K22" s="34">
        <v>372311.08</v>
      </c>
      <c r="L22" s="38"/>
    </row>
    <row r="23" spans="1:13" ht="24.75" customHeight="1" x14ac:dyDescent="0.25">
      <c r="A23" s="697" t="s">
        <v>173</v>
      </c>
      <c r="B23" s="698"/>
      <c r="C23" s="698"/>
      <c r="D23" s="698"/>
      <c r="E23" s="31">
        <v>0</v>
      </c>
      <c r="F23" s="36">
        <v>0</v>
      </c>
      <c r="G23" s="31">
        <v>0</v>
      </c>
      <c r="H23" s="36">
        <v>0</v>
      </c>
      <c r="I23" s="31">
        <v>0</v>
      </c>
      <c r="J23" s="36">
        <v>0</v>
      </c>
      <c r="K23" s="34">
        <v>0</v>
      </c>
      <c r="L23" s="38"/>
    </row>
    <row r="24" spans="1:13" ht="24.75" customHeight="1" x14ac:dyDescent="0.2">
      <c r="A24" s="699" t="s">
        <v>174</v>
      </c>
      <c r="B24" s="700"/>
      <c r="C24" s="700"/>
      <c r="D24" s="700"/>
      <c r="E24" s="31">
        <v>17964.400000000001</v>
      </c>
      <c r="F24" s="36">
        <v>17964.400000000001</v>
      </c>
      <c r="G24" s="31">
        <v>18999.88</v>
      </c>
      <c r="H24" s="36">
        <v>18999.88</v>
      </c>
      <c r="I24" s="31">
        <v>20096</v>
      </c>
      <c r="J24" s="36">
        <v>20095.5</v>
      </c>
      <c r="K24" s="34">
        <v>20232</v>
      </c>
      <c r="L24" s="38"/>
    </row>
    <row r="25" spans="1:13" ht="24.75" customHeight="1" x14ac:dyDescent="0.2">
      <c r="A25" s="699" t="s">
        <v>175</v>
      </c>
      <c r="B25" s="700"/>
      <c r="C25" s="700"/>
      <c r="D25" s="700"/>
      <c r="E25" s="31">
        <v>0</v>
      </c>
      <c r="F25" s="36">
        <v>0</v>
      </c>
      <c r="G25" s="31">
        <v>0</v>
      </c>
      <c r="H25" s="36">
        <v>0</v>
      </c>
      <c r="I25" s="31">
        <v>0</v>
      </c>
      <c r="J25" s="36">
        <v>0</v>
      </c>
      <c r="K25" s="34">
        <v>0</v>
      </c>
      <c r="L25" s="38"/>
    </row>
    <row r="26" spans="1:13" ht="24.75" customHeight="1" x14ac:dyDescent="0.2">
      <c r="A26" s="699" t="s">
        <v>176</v>
      </c>
      <c r="B26" s="700"/>
      <c r="C26" s="700"/>
      <c r="D26" s="700"/>
      <c r="E26" s="31">
        <v>380144.22</v>
      </c>
      <c r="F26" s="36">
        <v>328235.71000000002</v>
      </c>
      <c r="G26" s="31">
        <v>378275.2</v>
      </c>
      <c r="H26" s="36">
        <v>356765.56</v>
      </c>
      <c r="I26" s="31">
        <v>475600</v>
      </c>
      <c r="J26" s="36">
        <v>318128.21999999997</v>
      </c>
      <c r="K26" s="34">
        <v>435000</v>
      </c>
      <c r="L26" s="38"/>
    </row>
    <row r="27" spans="1:13" s="45" customFormat="1" ht="24.75" customHeight="1" thickBot="1" x14ac:dyDescent="0.25">
      <c r="A27" s="701" t="s">
        <v>177</v>
      </c>
      <c r="B27" s="702"/>
      <c r="C27" s="702"/>
      <c r="D27" s="702"/>
      <c r="E27" s="39">
        <f t="shared" ref="E27:L27" si="1">SUM(E21:E26)</f>
        <v>2742481.1100000003</v>
      </c>
      <c r="F27" s="39">
        <f t="shared" si="1"/>
        <v>2430849.6</v>
      </c>
      <c r="G27" s="39">
        <f t="shared" si="1"/>
        <v>3145114.83</v>
      </c>
      <c r="H27" s="39">
        <f t="shared" si="1"/>
        <v>2670752.6999999997</v>
      </c>
      <c r="I27" s="39">
        <f t="shared" si="1"/>
        <v>3486616.85</v>
      </c>
      <c r="J27" s="39">
        <f t="shared" si="1"/>
        <v>2193349.25</v>
      </c>
      <c r="K27" s="39">
        <f t="shared" si="1"/>
        <v>2719512.35</v>
      </c>
      <c r="L27" s="40">
        <f t="shared" si="1"/>
        <v>0</v>
      </c>
    </row>
    <row r="28" spans="1:13" ht="14.25" customHeight="1" thickBot="1" x14ac:dyDescent="0.25">
      <c r="A28" s="41"/>
      <c r="B28" s="42"/>
      <c r="C28" s="42"/>
      <c r="D28" s="42"/>
      <c r="E28" s="42"/>
      <c r="F28" s="42"/>
      <c r="G28" s="42"/>
      <c r="H28" s="42"/>
      <c r="I28" s="42"/>
      <c r="J28" s="42"/>
      <c r="K28" s="42"/>
      <c r="L28" s="43"/>
    </row>
    <row r="29" spans="1:13" ht="27.75" customHeight="1" x14ac:dyDescent="0.2">
      <c r="A29" s="703" t="s">
        <v>398</v>
      </c>
      <c r="B29" s="704"/>
      <c r="C29" s="704"/>
      <c r="D29" s="704"/>
      <c r="E29" s="704"/>
      <c r="F29" s="704"/>
      <c r="G29" s="704"/>
      <c r="H29" s="704"/>
      <c r="I29" s="704"/>
      <c r="J29" s="704"/>
      <c r="K29" s="704"/>
      <c r="L29" s="705"/>
    </row>
    <row r="30" spans="1:13" ht="14.25" customHeight="1" x14ac:dyDescent="0.25">
      <c r="A30" s="682" t="s">
        <v>178</v>
      </c>
      <c r="B30" s="683" t="s">
        <v>179</v>
      </c>
      <c r="C30" s="683"/>
      <c r="D30" s="683"/>
      <c r="E30" s="686">
        <f>$L$1-3</f>
        <v>2017</v>
      </c>
      <c r="F30" s="686"/>
      <c r="G30" s="686">
        <f>$L$1-2</f>
        <v>2018</v>
      </c>
      <c r="H30" s="686"/>
      <c r="I30" s="686">
        <f>$L$1-1</f>
        <v>2019</v>
      </c>
      <c r="J30" s="686"/>
      <c r="K30" s="686">
        <f>$L$1</f>
        <v>2020</v>
      </c>
      <c r="L30" s="696"/>
    </row>
    <row r="31" spans="1:13" ht="14.25" customHeight="1" x14ac:dyDescent="0.25">
      <c r="A31" s="682"/>
      <c r="B31" s="683"/>
      <c r="C31" s="683"/>
      <c r="D31" s="683"/>
      <c r="E31" s="99" t="s">
        <v>180</v>
      </c>
      <c r="F31" s="29" t="s">
        <v>181</v>
      </c>
      <c r="G31" s="99" t="s">
        <v>180</v>
      </c>
      <c r="H31" s="29" t="s">
        <v>181</v>
      </c>
      <c r="I31" s="99" t="s">
        <v>180</v>
      </c>
      <c r="J31" s="29" t="s">
        <v>181</v>
      </c>
      <c r="K31" s="425" t="s">
        <v>422</v>
      </c>
      <c r="L31" s="30" t="s">
        <v>181</v>
      </c>
    </row>
    <row r="32" spans="1:13" ht="28.5" customHeight="1" x14ac:dyDescent="0.2">
      <c r="A32" s="46">
        <v>1</v>
      </c>
      <c r="B32" s="698" t="s">
        <v>182</v>
      </c>
      <c r="C32" s="698"/>
      <c r="D32" s="698"/>
      <c r="E32" s="31">
        <v>330629.77</v>
      </c>
      <c r="F32" s="37">
        <v>226294.97</v>
      </c>
      <c r="G32" s="31">
        <v>375438.18</v>
      </c>
      <c r="H32" s="37">
        <v>35339.78</v>
      </c>
      <c r="I32" s="31">
        <v>373455.75</v>
      </c>
      <c r="J32" s="36">
        <v>15145.61</v>
      </c>
      <c r="K32" s="34">
        <v>579086.03</v>
      </c>
      <c r="L32" s="38"/>
    </row>
    <row r="33" spans="1:12" ht="14.25" customHeight="1" x14ac:dyDescent="0.2">
      <c r="A33" s="46">
        <v>2</v>
      </c>
      <c r="B33" s="700" t="s">
        <v>183</v>
      </c>
      <c r="C33" s="700"/>
      <c r="D33" s="700"/>
      <c r="E33" s="31">
        <v>12980.11</v>
      </c>
      <c r="F33" s="37">
        <v>7048.53</v>
      </c>
      <c r="G33" s="31">
        <v>5610.67</v>
      </c>
      <c r="H33" s="37">
        <v>5610.67</v>
      </c>
      <c r="I33" s="31">
        <v>15962.15</v>
      </c>
      <c r="J33" s="36">
        <v>14162.15</v>
      </c>
      <c r="K33" s="34">
        <v>21836.83</v>
      </c>
      <c r="L33" s="38"/>
    </row>
    <row r="34" spans="1:12" ht="14.25" customHeight="1" x14ac:dyDescent="0.2">
      <c r="A34" s="46">
        <v>3</v>
      </c>
      <c r="B34" s="700" t="s">
        <v>184</v>
      </c>
      <c r="C34" s="700"/>
      <c r="D34" s="700"/>
      <c r="E34" s="31">
        <v>96401.59</v>
      </c>
      <c r="F34" s="37">
        <v>32224.91</v>
      </c>
      <c r="G34" s="31">
        <v>100389.62</v>
      </c>
      <c r="H34" s="37">
        <v>26220.25</v>
      </c>
      <c r="I34" s="31">
        <v>96854.93</v>
      </c>
      <c r="J34" s="36">
        <v>19915.32</v>
      </c>
      <c r="K34" s="34">
        <v>88882.79</v>
      </c>
      <c r="L34" s="38"/>
    </row>
    <row r="35" spans="1:12" ht="14.25" customHeight="1" x14ac:dyDescent="0.2">
      <c r="A35" s="46">
        <v>4</v>
      </c>
      <c r="B35" s="700" t="s">
        <v>185</v>
      </c>
      <c r="C35" s="700"/>
      <c r="D35" s="700"/>
      <c r="E35" s="31">
        <v>27109.81</v>
      </c>
      <c r="F35" s="37">
        <v>19229.41</v>
      </c>
      <c r="G35" s="31">
        <v>23974.75</v>
      </c>
      <c r="H35" s="37">
        <v>23974.75</v>
      </c>
      <c r="I35" s="31">
        <v>150545.85999999999</v>
      </c>
      <c r="J35" s="36">
        <v>150545.85999999999</v>
      </c>
      <c r="K35" s="34">
        <v>96637.98</v>
      </c>
      <c r="L35" s="38"/>
    </row>
    <row r="36" spans="1:12" ht="14.25" customHeight="1" x14ac:dyDescent="0.2">
      <c r="A36" s="46">
        <v>6</v>
      </c>
      <c r="B36" s="700" t="s">
        <v>186</v>
      </c>
      <c r="C36" s="700"/>
      <c r="D36" s="700"/>
      <c r="E36" s="31">
        <v>0</v>
      </c>
      <c r="F36" s="37">
        <v>0</v>
      </c>
      <c r="G36" s="31">
        <v>0</v>
      </c>
      <c r="H36" s="37">
        <v>0</v>
      </c>
      <c r="I36" s="31">
        <v>0</v>
      </c>
      <c r="J36" s="36">
        <v>0</v>
      </c>
      <c r="K36" s="34"/>
      <c r="L36" s="38"/>
    </row>
    <row r="37" spans="1:12" ht="14.25" customHeight="1" x14ac:dyDescent="0.2">
      <c r="A37" s="46">
        <v>9</v>
      </c>
      <c r="B37" s="700" t="s">
        <v>187</v>
      </c>
      <c r="C37" s="700"/>
      <c r="D37" s="700"/>
      <c r="E37" s="31">
        <v>8753.3700000000008</v>
      </c>
      <c r="F37" s="37">
        <v>6000</v>
      </c>
      <c r="G37" s="31">
        <v>3014.26</v>
      </c>
      <c r="H37" s="37">
        <v>3000</v>
      </c>
      <c r="I37" s="31">
        <v>5429.74</v>
      </c>
      <c r="J37" s="36">
        <v>1853.87</v>
      </c>
      <c r="K37" s="34">
        <v>83740.27</v>
      </c>
      <c r="L37" s="38"/>
    </row>
    <row r="38" spans="1:12" s="45" customFormat="1" ht="14.25" customHeight="1" x14ac:dyDescent="0.2">
      <c r="A38" s="706" t="s">
        <v>188</v>
      </c>
      <c r="B38" s="707"/>
      <c r="C38" s="707"/>
      <c r="D38" s="707"/>
      <c r="E38" s="47">
        <f>SUM(E32:E37)</f>
        <v>475874.64999999997</v>
      </c>
      <c r="F38" s="47">
        <f>SUM(F32:F37)</f>
        <v>290797.81999999995</v>
      </c>
      <c r="G38" s="47">
        <f>SUM(G32:G37)</f>
        <v>508427.48</v>
      </c>
      <c r="H38" s="47">
        <f>SUM(H32:H37)</f>
        <v>94145.45</v>
      </c>
      <c r="I38" s="47">
        <f t="shared" ref="I38:K38" si="2">SUM(I32:I37)</f>
        <v>642248.42999999993</v>
      </c>
      <c r="J38" s="47">
        <f t="shared" si="2"/>
        <v>201622.81</v>
      </c>
      <c r="K38" s="47">
        <f t="shared" si="2"/>
        <v>870183.9</v>
      </c>
      <c r="L38" s="48">
        <f t="shared" ref="L38" si="3">SUM(L32:L37)</f>
        <v>0</v>
      </c>
    </row>
    <row r="39" spans="1:12" ht="14.25" customHeight="1" x14ac:dyDescent="0.25">
      <c r="A39" s="682" t="s">
        <v>178</v>
      </c>
      <c r="B39" s="683" t="s">
        <v>189</v>
      </c>
      <c r="C39" s="683"/>
      <c r="D39" s="683"/>
      <c r="E39" s="686">
        <f>$L$1-3</f>
        <v>2017</v>
      </c>
      <c r="F39" s="686"/>
      <c r="G39" s="686">
        <f>$L$1-2</f>
        <v>2018</v>
      </c>
      <c r="H39" s="686"/>
      <c r="I39" s="686">
        <f>$L$1-1</f>
        <v>2019</v>
      </c>
      <c r="J39" s="686"/>
      <c r="K39" s="686">
        <f>$L$1</f>
        <v>2020</v>
      </c>
      <c r="L39" s="696"/>
    </row>
    <row r="40" spans="1:12" ht="14.25" customHeight="1" x14ac:dyDescent="0.25">
      <c r="A40" s="682"/>
      <c r="B40" s="683"/>
      <c r="C40" s="683"/>
      <c r="D40" s="683"/>
      <c r="E40" s="99" t="s">
        <v>190</v>
      </c>
      <c r="F40" s="29" t="s">
        <v>191</v>
      </c>
      <c r="G40" s="99" t="s">
        <v>190</v>
      </c>
      <c r="H40" s="29" t="s">
        <v>191</v>
      </c>
      <c r="I40" s="99" t="s">
        <v>190</v>
      </c>
      <c r="J40" s="29" t="s">
        <v>191</v>
      </c>
      <c r="K40" s="425" t="s">
        <v>423</v>
      </c>
      <c r="L40" s="30" t="s">
        <v>191</v>
      </c>
    </row>
    <row r="41" spans="1:12" ht="14.25" customHeight="1" x14ac:dyDescent="0.2">
      <c r="A41" s="46">
        <v>1</v>
      </c>
      <c r="B41" s="700" t="s">
        <v>192</v>
      </c>
      <c r="C41" s="700"/>
      <c r="D41" s="700"/>
      <c r="E41" s="96">
        <v>253596.57</v>
      </c>
      <c r="F41" s="36">
        <v>182047.47</v>
      </c>
      <c r="G41" s="96">
        <v>196175.57</v>
      </c>
      <c r="H41" s="36">
        <v>160186.01</v>
      </c>
      <c r="I41" s="96">
        <v>251199.28</v>
      </c>
      <c r="J41" s="36">
        <v>212400.3</v>
      </c>
      <c r="K41" s="34">
        <v>529430.66</v>
      </c>
      <c r="L41" s="38"/>
    </row>
    <row r="42" spans="1:12" ht="14.25" customHeight="1" x14ac:dyDescent="0.2">
      <c r="A42" s="46">
        <v>2</v>
      </c>
      <c r="B42" s="700" t="s">
        <v>193</v>
      </c>
      <c r="C42" s="700"/>
      <c r="D42" s="700"/>
      <c r="E42" s="96">
        <v>389614.54</v>
      </c>
      <c r="F42" s="36">
        <v>389614.54</v>
      </c>
      <c r="G42" s="96">
        <v>94977.25</v>
      </c>
      <c r="H42" s="36">
        <v>93810.23</v>
      </c>
      <c r="I42" s="96">
        <v>221993.01</v>
      </c>
      <c r="J42" s="36">
        <v>187640.18</v>
      </c>
      <c r="K42" s="34">
        <v>294192.77</v>
      </c>
      <c r="L42" s="38"/>
    </row>
    <row r="43" spans="1:12" ht="26.25" customHeight="1" x14ac:dyDescent="0.25">
      <c r="A43" s="46">
        <v>3</v>
      </c>
      <c r="B43" s="698" t="s">
        <v>194</v>
      </c>
      <c r="C43" s="698"/>
      <c r="D43" s="698"/>
      <c r="E43" s="96">
        <v>0</v>
      </c>
      <c r="F43" s="36">
        <v>0</v>
      </c>
      <c r="G43" s="96">
        <v>0</v>
      </c>
      <c r="H43" s="36">
        <v>0</v>
      </c>
      <c r="I43" s="96">
        <v>0</v>
      </c>
      <c r="J43" s="36">
        <v>0</v>
      </c>
      <c r="K43" s="34"/>
      <c r="L43" s="38"/>
    </row>
    <row r="44" spans="1:12" ht="14.25" customHeight="1" x14ac:dyDescent="0.2">
      <c r="A44" s="46">
        <v>4</v>
      </c>
      <c r="B44" s="700" t="s">
        <v>195</v>
      </c>
      <c r="C44" s="700"/>
      <c r="D44" s="700"/>
      <c r="E44" s="96">
        <v>35736.730000000003</v>
      </c>
      <c r="F44" s="36">
        <v>35736.730000000003</v>
      </c>
      <c r="G44" s="96">
        <v>0</v>
      </c>
      <c r="H44" s="36">
        <v>0</v>
      </c>
      <c r="I44" s="96">
        <v>0</v>
      </c>
      <c r="J44" s="36">
        <v>0</v>
      </c>
      <c r="K44" s="34"/>
      <c r="L44" s="38"/>
    </row>
    <row r="45" spans="1:12" ht="20.25" customHeight="1" x14ac:dyDescent="0.2">
      <c r="A45" s="46">
        <v>5</v>
      </c>
      <c r="B45" s="698" t="s">
        <v>196</v>
      </c>
      <c r="C45" s="698"/>
      <c r="D45" s="698"/>
      <c r="E45" s="96">
        <v>0</v>
      </c>
      <c r="F45" s="36">
        <v>0</v>
      </c>
      <c r="G45" s="96">
        <v>0</v>
      </c>
      <c r="H45" s="36">
        <v>0</v>
      </c>
      <c r="I45" s="96">
        <v>0</v>
      </c>
      <c r="J45" s="36">
        <v>0</v>
      </c>
      <c r="K45" s="34"/>
      <c r="L45" s="38"/>
    </row>
    <row r="46" spans="1:12" ht="14.25" customHeight="1" x14ac:dyDescent="0.2">
      <c r="A46" s="46">
        <v>7</v>
      </c>
      <c r="B46" s="700" t="s">
        <v>187</v>
      </c>
      <c r="C46" s="700"/>
      <c r="D46" s="700"/>
      <c r="E46" s="96">
        <v>59324.01</v>
      </c>
      <c r="F46" s="36">
        <v>50662.41</v>
      </c>
      <c r="G46" s="96">
        <v>57208.51</v>
      </c>
      <c r="H46" s="36">
        <v>46076.38</v>
      </c>
      <c r="I46" s="96">
        <v>32059.64</v>
      </c>
      <c r="J46" s="36">
        <v>16269.43</v>
      </c>
      <c r="K46" s="34">
        <v>120277.89</v>
      </c>
      <c r="L46" s="38"/>
    </row>
    <row r="47" spans="1:12" s="45" customFormat="1" ht="14.25" customHeight="1" thickBot="1" x14ac:dyDescent="0.25">
      <c r="A47" s="701" t="s">
        <v>197</v>
      </c>
      <c r="B47" s="702"/>
      <c r="C47" s="702"/>
      <c r="D47" s="702"/>
      <c r="E47" s="39">
        <f>SUM(E41:E46)</f>
        <v>738271.85</v>
      </c>
      <c r="F47" s="39">
        <f>SUM(F41:F46)</f>
        <v>658061.15</v>
      </c>
      <c r="G47" s="39">
        <f>SUM(G41:G46)</f>
        <v>348361.33</v>
      </c>
      <c r="H47" s="39">
        <f>SUM(H41:H46)</f>
        <v>300072.62</v>
      </c>
      <c r="I47" s="39">
        <f t="shared" ref="I47:L47" si="4">SUM(I41:I46)</f>
        <v>505251.93000000005</v>
      </c>
      <c r="J47" s="39">
        <f t="shared" si="4"/>
        <v>416309.91</v>
      </c>
      <c r="K47" s="39">
        <f t="shared" si="4"/>
        <v>943901.32000000007</v>
      </c>
      <c r="L47" s="40">
        <f t="shared" si="4"/>
        <v>0</v>
      </c>
    </row>
    <row r="48" spans="1:12" ht="14.25" customHeight="1" thickBot="1" x14ac:dyDescent="0.25">
      <c r="A48" s="41"/>
      <c r="B48" s="42"/>
      <c r="C48" s="42"/>
      <c r="D48" s="42"/>
      <c r="E48" s="42"/>
      <c r="F48" s="42"/>
      <c r="G48" s="42"/>
      <c r="H48" s="42"/>
      <c r="I48" s="42"/>
      <c r="J48" s="42"/>
      <c r="K48" s="42"/>
      <c r="L48" s="43"/>
    </row>
    <row r="49" spans="1:14" ht="15.75" customHeight="1" x14ac:dyDescent="0.2">
      <c r="A49" s="708" t="s">
        <v>372</v>
      </c>
      <c r="B49" s="709"/>
      <c r="C49" s="709"/>
      <c r="D49" s="709"/>
      <c r="E49" s="709"/>
      <c r="F49" s="709"/>
      <c r="G49" s="709"/>
      <c r="H49" s="709"/>
      <c r="I49" s="709"/>
      <c r="J49" s="709"/>
      <c r="K49" s="709"/>
      <c r="L49" s="710"/>
    </row>
    <row r="50" spans="1:14" ht="15.75" customHeight="1" x14ac:dyDescent="0.2">
      <c r="A50" s="711" t="s">
        <v>115</v>
      </c>
      <c r="B50" s="712"/>
      <c r="C50" s="712"/>
      <c r="D50" s="712"/>
      <c r="E50" s="713">
        <f>$L$1-3</f>
        <v>2017</v>
      </c>
      <c r="F50" s="713"/>
      <c r="G50" s="713">
        <f>$L$1-2</f>
        <v>2018</v>
      </c>
      <c r="H50" s="713"/>
      <c r="I50" s="713">
        <f>$L$1-1</f>
        <v>2019</v>
      </c>
      <c r="J50" s="713"/>
      <c r="K50" s="713">
        <f>$L$1</f>
        <v>2020</v>
      </c>
      <c r="L50" s="714"/>
    </row>
    <row r="51" spans="1:14" ht="28.5" customHeight="1" x14ac:dyDescent="0.2">
      <c r="A51" s="697" t="s">
        <v>198</v>
      </c>
      <c r="B51" s="698"/>
      <c r="C51" s="698"/>
      <c r="D51" s="698"/>
      <c r="E51" s="717">
        <v>35866.43</v>
      </c>
      <c r="F51" s="718"/>
      <c r="G51" s="717">
        <v>41096.870000000003</v>
      </c>
      <c r="H51" s="718"/>
      <c r="I51" s="717">
        <v>31098.12</v>
      </c>
      <c r="J51" s="718"/>
      <c r="K51" s="715">
        <v>29200</v>
      </c>
      <c r="L51" s="716"/>
      <c r="N51" s="427"/>
    </row>
    <row r="52" spans="1:14" ht="24.75" customHeight="1" x14ac:dyDescent="0.2">
      <c r="A52" s="697" t="s">
        <v>199</v>
      </c>
      <c r="B52" s="698"/>
      <c r="C52" s="698"/>
      <c r="D52" s="698"/>
      <c r="E52" s="717">
        <v>16995.16</v>
      </c>
      <c r="F52" s="718"/>
      <c r="G52" s="717">
        <v>15959.68</v>
      </c>
      <c r="H52" s="718"/>
      <c r="I52" s="717">
        <v>14864.06</v>
      </c>
      <c r="J52" s="718"/>
      <c r="K52" s="715">
        <v>13719</v>
      </c>
      <c r="L52" s="716"/>
      <c r="N52" s="427"/>
    </row>
    <row r="53" spans="1:14" ht="24.75" customHeight="1" x14ac:dyDescent="0.2">
      <c r="A53" s="697" t="s">
        <v>200</v>
      </c>
      <c r="B53" s="698"/>
      <c r="C53" s="698"/>
      <c r="D53" s="698"/>
      <c r="E53" s="719">
        <v>411386.58</v>
      </c>
      <c r="F53" s="720"/>
      <c r="G53" s="719">
        <v>408038.57</v>
      </c>
      <c r="H53" s="720"/>
      <c r="I53" s="719">
        <v>448909.73</v>
      </c>
      <c r="J53" s="720"/>
      <c r="K53" s="715">
        <v>466150.26</v>
      </c>
      <c r="L53" s="716"/>
      <c r="N53" s="427"/>
    </row>
    <row r="54" spans="1:14" ht="24" customHeight="1" x14ac:dyDescent="0.2">
      <c r="A54" s="697" t="s">
        <v>201</v>
      </c>
      <c r="B54" s="698"/>
      <c r="C54" s="698"/>
      <c r="D54" s="698"/>
      <c r="E54" s="717">
        <v>17964.400000000001</v>
      </c>
      <c r="F54" s="718"/>
      <c r="G54" s="717">
        <v>18999.88</v>
      </c>
      <c r="H54" s="718"/>
      <c r="I54" s="717">
        <v>20095.5</v>
      </c>
      <c r="J54" s="718"/>
      <c r="K54" s="715">
        <v>20232</v>
      </c>
      <c r="L54" s="716"/>
      <c r="N54" s="427"/>
    </row>
    <row r="55" spans="1:14" ht="22.5" customHeight="1" thickBot="1" x14ac:dyDescent="0.25">
      <c r="A55" s="721" t="s">
        <v>202</v>
      </c>
      <c r="B55" s="722"/>
      <c r="C55" s="722"/>
      <c r="D55" s="722"/>
      <c r="E55" s="723">
        <v>0</v>
      </c>
      <c r="F55" s="723"/>
      <c r="G55" s="723">
        <v>0</v>
      </c>
      <c r="H55" s="723"/>
      <c r="I55" s="717">
        <v>0</v>
      </c>
      <c r="J55" s="717"/>
      <c r="K55" s="715">
        <v>0</v>
      </c>
      <c r="L55" s="715"/>
    </row>
    <row r="56" spans="1:14" ht="12.75" customHeight="1" thickBot="1" x14ac:dyDescent="0.25">
      <c r="A56" s="49"/>
      <c r="B56" s="50"/>
      <c r="C56" s="50"/>
      <c r="D56" s="50"/>
      <c r="E56" s="50"/>
      <c r="F56" s="50"/>
      <c r="G56" s="50"/>
      <c r="H56" s="50"/>
      <c r="I56" s="50"/>
      <c r="J56" s="50"/>
      <c r="K56" s="50"/>
      <c r="L56" s="51"/>
    </row>
    <row r="57" spans="1:14" ht="12.75" x14ac:dyDescent="0.2">
      <c r="A57" s="727" t="s">
        <v>157</v>
      </c>
      <c r="B57" s="728"/>
      <c r="C57" s="728"/>
      <c r="D57" s="728"/>
      <c r="E57" s="728"/>
      <c r="F57" s="728"/>
      <c r="G57" s="728"/>
      <c r="H57" s="728"/>
      <c r="I57" s="728"/>
      <c r="J57" s="728"/>
      <c r="K57" s="728"/>
      <c r="L57" s="729"/>
    </row>
    <row r="58" spans="1:14" ht="15.75" customHeight="1" x14ac:dyDescent="0.2">
      <c r="A58" s="730" t="s">
        <v>203</v>
      </c>
      <c r="B58" s="731"/>
      <c r="C58" s="731"/>
      <c r="D58" s="731"/>
      <c r="E58" s="731"/>
      <c r="F58" s="731"/>
      <c r="G58" s="731"/>
      <c r="H58" s="731"/>
      <c r="I58" s="731"/>
      <c r="J58" s="731"/>
      <c r="K58" s="731"/>
      <c r="L58" s="732"/>
    </row>
    <row r="59" spans="1:14" ht="12.75" x14ac:dyDescent="0.2">
      <c r="A59" s="711" t="s">
        <v>115</v>
      </c>
      <c r="B59" s="712"/>
      <c r="C59" s="712"/>
      <c r="D59" s="712"/>
      <c r="E59" s="713">
        <f>$L$1-3</f>
        <v>2017</v>
      </c>
      <c r="F59" s="713"/>
      <c r="G59" s="713">
        <f>$L$1-2</f>
        <v>2018</v>
      </c>
      <c r="H59" s="713"/>
      <c r="I59" s="713">
        <f>$L$1-1</f>
        <v>2019</v>
      </c>
      <c r="J59" s="713"/>
      <c r="K59" s="713">
        <f>$L$1</f>
        <v>2020</v>
      </c>
      <c r="L59" s="714"/>
    </row>
    <row r="60" spans="1:14" ht="12.75" customHeight="1" x14ac:dyDescent="0.25">
      <c r="A60" s="724" t="s">
        <v>204</v>
      </c>
      <c r="B60" s="725"/>
      <c r="C60" s="725"/>
      <c r="D60" s="725"/>
      <c r="E60" s="726">
        <f>(E8+E10)/SUM(E8:E10)</f>
        <v>0.96347257575649503</v>
      </c>
      <c r="F60" s="726"/>
      <c r="G60" s="726">
        <f>(G8+G10)/SUM(G8:G10)</f>
        <v>0.95705310475317706</v>
      </c>
      <c r="H60" s="726"/>
      <c r="I60" s="726">
        <f>(I8+I10)/SUM(I8:I10)</f>
        <v>0.96279395222638819</v>
      </c>
      <c r="J60" s="726"/>
      <c r="K60" s="733">
        <f>(K8+K10)/SUM(K8:K10)</f>
        <v>0.97243330320172316</v>
      </c>
      <c r="L60" s="734"/>
    </row>
    <row r="61" spans="1:14" ht="12.75" customHeight="1" x14ac:dyDescent="0.25">
      <c r="A61" s="735" t="s">
        <v>205</v>
      </c>
      <c r="B61" s="736"/>
      <c r="C61" s="736"/>
      <c r="D61" s="736"/>
      <c r="E61" s="726"/>
      <c r="F61" s="726"/>
      <c r="G61" s="726"/>
      <c r="H61" s="726"/>
      <c r="I61" s="726"/>
      <c r="J61" s="726"/>
      <c r="K61" s="733"/>
      <c r="L61" s="734"/>
    </row>
    <row r="62" spans="1:14" ht="12.75" customHeight="1" x14ac:dyDescent="0.25">
      <c r="A62" s="737" t="s">
        <v>206</v>
      </c>
      <c r="B62" s="736"/>
      <c r="C62" s="736"/>
      <c r="D62" s="736"/>
      <c r="E62" s="726"/>
      <c r="F62" s="726"/>
      <c r="G62" s="726"/>
      <c r="H62" s="726"/>
      <c r="I62" s="726"/>
      <c r="J62" s="726"/>
      <c r="K62" s="733"/>
      <c r="L62" s="734"/>
    </row>
    <row r="63" spans="1:14" ht="12.75" customHeight="1" x14ac:dyDescent="0.25">
      <c r="A63" s="724" t="s">
        <v>207</v>
      </c>
      <c r="B63" s="725"/>
      <c r="C63" s="725"/>
      <c r="D63" s="725"/>
      <c r="E63" s="726">
        <f>E8/SUM(C8:E10)</f>
        <v>0.81309451702059998</v>
      </c>
      <c r="F63" s="726"/>
      <c r="G63" s="726">
        <f>G8/SUM(G8:G10)</f>
        <v>0.80958564989895809</v>
      </c>
      <c r="H63" s="726"/>
      <c r="I63" s="726">
        <f>I8/SUM(I8:I10)</f>
        <v>0.83372048538745402</v>
      </c>
      <c r="J63" s="726"/>
      <c r="K63" s="733">
        <f>K8/SUM(K8:K10)</f>
        <v>0.83527485245625854</v>
      </c>
      <c r="L63" s="734"/>
    </row>
    <row r="64" spans="1:14" ht="12.75" customHeight="1" x14ac:dyDescent="0.25">
      <c r="A64" s="735" t="s">
        <v>208</v>
      </c>
      <c r="B64" s="736"/>
      <c r="C64" s="736"/>
      <c r="D64" s="736"/>
      <c r="E64" s="726"/>
      <c r="F64" s="726"/>
      <c r="G64" s="726"/>
      <c r="H64" s="726"/>
      <c r="I64" s="726"/>
      <c r="J64" s="726"/>
      <c r="K64" s="733"/>
      <c r="L64" s="734"/>
    </row>
    <row r="65" spans="1:12" ht="13.2" customHeight="1" x14ac:dyDescent="0.25">
      <c r="A65" s="737" t="s">
        <v>206</v>
      </c>
      <c r="B65" s="736"/>
      <c r="C65" s="736"/>
      <c r="D65" s="736"/>
      <c r="E65" s="726"/>
      <c r="F65" s="726"/>
      <c r="G65" s="726"/>
      <c r="H65" s="726"/>
      <c r="I65" s="726"/>
      <c r="J65" s="726"/>
      <c r="K65" s="733"/>
      <c r="L65" s="734"/>
    </row>
    <row r="66" spans="1:12" ht="13.2" customHeight="1" x14ac:dyDescent="0.25">
      <c r="A66" s="724" t="s">
        <v>209</v>
      </c>
      <c r="B66" s="725"/>
      <c r="C66" s="725"/>
      <c r="D66" s="725"/>
      <c r="E66" s="726">
        <f>E51/SUM(E8:E10)</f>
        <v>1.7643460853271929E-2</v>
      </c>
      <c r="F66" s="726"/>
      <c r="G66" s="726">
        <f>G51/SUM(G8:G10)</f>
        <v>2.0665921798721825E-2</v>
      </c>
      <c r="H66" s="726"/>
      <c r="I66" s="726">
        <f>I51/SUM(I8:I10)</f>
        <v>1.6142615915920436E-2</v>
      </c>
      <c r="J66" s="726"/>
      <c r="K66" s="733">
        <f>K51/SUM(K8:K10)</f>
        <v>1.5544929637898964E-2</v>
      </c>
      <c r="L66" s="734"/>
    </row>
    <row r="67" spans="1:12" ht="13.2" customHeight="1" x14ac:dyDescent="0.25">
      <c r="A67" s="735" t="s">
        <v>210</v>
      </c>
      <c r="B67" s="736"/>
      <c r="C67" s="736"/>
      <c r="D67" s="736"/>
      <c r="E67" s="726"/>
      <c r="F67" s="726"/>
      <c r="G67" s="726"/>
      <c r="H67" s="726"/>
      <c r="I67" s="726"/>
      <c r="J67" s="726"/>
      <c r="K67" s="733"/>
      <c r="L67" s="734"/>
    </row>
    <row r="68" spans="1:12" ht="13.2" customHeight="1" x14ac:dyDescent="0.25">
      <c r="A68" s="737" t="s">
        <v>206</v>
      </c>
      <c r="B68" s="736"/>
      <c r="C68" s="736"/>
      <c r="D68" s="736"/>
      <c r="E68" s="726"/>
      <c r="F68" s="726"/>
      <c r="G68" s="726"/>
      <c r="H68" s="726"/>
      <c r="I68" s="726"/>
      <c r="J68" s="726"/>
      <c r="K68" s="733"/>
      <c r="L68" s="734"/>
    </row>
    <row r="69" spans="1:12" x14ac:dyDescent="0.25">
      <c r="A69" s="730" t="s">
        <v>211</v>
      </c>
      <c r="B69" s="731"/>
      <c r="C69" s="731"/>
      <c r="D69" s="731"/>
      <c r="E69" s="731"/>
      <c r="F69" s="731"/>
      <c r="G69" s="731"/>
      <c r="H69" s="731"/>
      <c r="I69" s="731"/>
      <c r="J69" s="731"/>
      <c r="K69" s="731"/>
      <c r="L69" s="732"/>
    </row>
    <row r="70" spans="1:12" ht="12.75" x14ac:dyDescent="0.2">
      <c r="A70" s="711" t="s">
        <v>107</v>
      </c>
      <c r="B70" s="712"/>
      <c r="C70" s="712"/>
      <c r="D70" s="712"/>
      <c r="E70" s="713">
        <f>$L$1-3</f>
        <v>2017</v>
      </c>
      <c r="F70" s="713"/>
      <c r="G70" s="713">
        <f>$L$1-2</f>
        <v>2018</v>
      </c>
      <c r="H70" s="713"/>
      <c r="I70" s="713">
        <f>$L$1-1</f>
        <v>2019</v>
      </c>
      <c r="J70" s="713"/>
      <c r="K70" s="713">
        <f>$L$1</f>
        <v>2020</v>
      </c>
      <c r="L70" s="714"/>
    </row>
    <row r="71" spans="1:12" ht="24" customHeight="1" x14ac:dyDescent="0.25">
      <c r="A71" s="724" t="s">
        <v>212</v>
      </c>
      <c r="B71" s="725"/>
      <c r="C71" s="725"/>
      <c r="D71" s="725"/>
      <c r="E71" s="726">
        <f>SUM(E52:F54)/SUM(E8:E10)</f>
        <v>0.21956717320622743</v>
      </c>
      <c r="F71" s="726"/>
      <c r="G71" s="726">
        <f>(G52+G53+G54)/SUM(G8:G10)</f>
        <v>0.22276549799437292</v>
      </c>
      <c r="H71" s="726"/>
      <c r="I71" s="726">
        <f>(I52+I53+I54)/SUM(I8:I10)</f>
        <v>0.25117004185394876</v>
      </c>
      <c r="J71" s="726"/>
      <c r="K71" s="733">
        <f>(K52+K53+K54)/SUM(K8:K10)</f>
        <v>0.26623420885358273</v>
      </c>
      <c r="L71" s="733"/>
    </row>
    <row r="72" spans="1:12" ht="13.2" customHeight="1" x14ac:dyDescent="0.25">
      <c r="A72" s="735" t="s">
        <v>213</v>
      </c>
      <c r="B72" s="736"/>
      <c r="C72" s="736"/>
      <c r="D72" s="736"/>
      <c r="E72" s="726"/>
      <c r="F72" s="726"/>
      <c r="G72" s="726"/>
      <c r="H72" s="726"/>
      <c r="I72" s="726"/>
      <c r="J72" s="726"/>
      <c r="K72" s="733"/>
      <c r="L72" s="733"/>
    </row>
    <row r="73" spans="1:12" ht="13.2" customHeight="1" x14ac:dyDescent="0.25">
      <c r="A73" s="737" t="s">
        <v>206</v>
      </c>
      <c r="B73" s="736"/>
      <c r="C73" s="736"/>
      <c r="D73" s="736"/>
      <c r="E73" s="726"/>
      <c r="F73" s="726"/>
      <c r="G73" s="726"/>
      <c r="H73" s="726"/>
      <c r="I73" s="726"/>
      <c r="J73" s="726"/>
      <c r="K73" s="733"/>
      <c r="L73" s="733"/>
    </row>
    <row r="74" spans="1:12" ht="13.2" customHeight="1" x14ac:dyDescent="0.25">
      <c r="A74" s="724" t="s">
        <v>214</v>
      </c>
      <c r="B74" s="725"/>
      <c r="C74" s="725"/>
      <c r="D74" s="725"/>
      <c r="E74" s="726">
        <f>E53/SUM(E8:E10)</f>
        <v>0.202369821021814</v>
      </c>
      <c r="F74" s="726"/>
      <c r="G74" s="726">
        <f>G53/SUM(G8:G10)</f>
        <v>0.20518577639811211</v>
      </c>
      <c r="H74" s="726"/>
      <c r="I74" s="726">
        <f>I53/SUM(I8:I10)</f>
        <v>0.23302300435876977</v>
      </c>
      <c r="J74" s="726"/>
      <c r="K74" s="733">
        <f>K53/SUM(K8:K10)</f>
        <v>0.24816003398590097</v>
      </c>
      <c r="L74" s="734"/>
    </row>
    <row r="75" spans="1:12" ht="13.2" customHeight="1" x14ac:dyDescent="0.25">
      <c r="A75" s="735" t="s">
        <v>215</v>
      </c>
      <c r="B75" s="736"/>
      <c r="C75" s="736"/>
      <c r="D75" s="736"/>
      <c r="E75" s="726"/>
      <c r="F75" s="726"/>
      <c r="G75" s="726"/>
      <c r="H75" s="726"/>
      <c r="I75" s="726"/>
      <c r="J75" s="726"/>
      <c r="K75" s="733"/>
      <c r="L75" s="734"/>
    </row>
    <row r="76" spans="1:12" ht="13.2" customHeight="1" x14ac:dyDescent="0.25">
      <c r="A76" s="737" t="s">
        <v>206</v>
      </c>
      <c r="B76" s="736"/>
      <c r="C76" s="736"/>
      <c r="D76" s="736"/>
      <c r="E76" s="726"/>
      <c r="F76" s="726"/>
      <c r="G76" s="726"/>
      <c r="H76" s="726"/>
      <c r="I76" s="726"/>
      <c r="J76" s="726"/>
      <c r="K76" s="733"/>
      <c r="L76" s="734"/>
    </row>
    <row r="77" spans="1:12" ht="12.75" customHeight="1" x14ac:dyDescent="0.25">
      <c r="A77" s="724" t="s">
        <v>216</v>
      </c>
      <c r="B77" s="725"/>
      <c r="C77" s="725"/>
      <c r="D77" s="725"/>
      <c r="E77" s="726">
        <f>(E52+E54)/SUM(E8:E10)</f>
        <v>1.7197352184413425E-2</v>
      </c>
      <c r="F77" s="726"/>
      <c r="G77" s="726">
        <f>(G52+I54)/SUM(G8:G10)</f>
        <v>1.8130663729837314E-2</v>
      </c>
      <c r="H77" s="726"/>
      <c r="I77" s="726">
        <f>(I52+I54)/SUM(I8:I10)</f>
        <v>1.8147037495178982E-2</v>
      </c>
      <c r="J77" s="726"/>
      <c r="K77" s="733">
        <f>(K52+K54)/SUM(K8:K10)</f>
        <v>1.8074174867681772E-2</v>
      </c>
      <c r="L77" s="733"/>
    </row>
    <row r="78" spans="1:12" ht="12.75" customHeight="1" x14ac:dyDescent="0.25">
      <c r="A78" s="735" t="s">
        <v>217</v>
      </c>
      <c r="B78" s="736"/>
      <c r="C78" s="736"/>
      <c r="D78" s="736"/>
      <c r="E78" s="726"/>
      <c r="F78" s="726"/>
      <c r="G78" s="726"/>
      <c r="H78" s="726"/>
      <c r="I78" s="726"/>
      <c r="J78" s="726"/>
      <c r="K78" s="733"/>
      <c r="L78" s="733"/>
    </row>
    <row r="79" spans="1:12" ht="12.75" customHeight="1" x14ac:dyDescent="0.25">
      <c r="A79" s="737" t="s">
        <v>206</v>
      </c>
      <c r="B79" s="736"/>
      <c r="C79" s="736"/>
      <c r="D79" s="736"/>
      <c r="E79" s="726"/>
      <c r="F79" s="726"/>
      <c r="G79" s="726"/>
      <c r="H79" s="726"/>
      <c r="I79" s="726"/>
      <c r="J79" s="726"/>
      <c r="K79" s="733"/>
      <c r="L79" s="733"/>
    </row>
    <row r="80" spans="1:12" ht="12.75" x14ac:dyDescent="0.2">
      <c r="A80" s="730" t="s">
        <v>218</v>
      </c>
      <c r="B80" s="731"/>
      <c r="C80" s="731"/>
      <c r="D80" s="731"/>
      <c r="E80" s="731"/>
      <c r="F80" s="731"/>
      <c r="G80" s="731"/>
      <c r="H80" s="731"/>
      <c r="I80" s="731"/>
      <c r="J80" s="731"/>
      <c r="K80" s="731"/>
      <c r="L80" s="732"/>
    </row>
    <row r="81" spans="1:12" ht="12.75" x14ac:dyDescent="0.2">
      <c r="A81" s="711" t="s">
        <v>107</v>
      </c>
      <c r="B81" s="712"/>
      <c r="C81" s="712"/>
      <c r="D81" s="712"/>
      <c r="E81" s="713">
        <f>$L$1-3</f>
        <v>2017</v>
      </c>
      <c r="F81" s="713"/>
      <c r="G81" s="713">
        <f>$L$1-2</f>
        <v>2018</v>
      </c>
      <c r="H81" s="713"/>
      <c r="I81" s="713">
        <f>$L$1-1</f>
        <v>2019</v>
      </c>
      <c r="J81" s="713"/>
      <c r="K81" s="713">
        <f>$L$1</f>
        <v>2020</v>
      </c>
      <c r="L81" s="714"/>
    </row>
    <row r="82" spans="1:12" ht="12.75" customHeight="1" x14ac:dyDescent="0.25">
      <c r="A82" s="724" t="s">
        <v>219</v>
      </c>
      <c r="B82" s="725"/>
      <c r="C82" s="725"/>
      <c r="D82" s="725"/>
      <c r="E82" s="738">
        <f>(E8+E10)/Caratteristiche!G5</f>
        <v>734.93091557223272</v>
      </c>
      <c r="F82" s="739"/>
      <c r="G82" s="738">
        <f>(G8+G10)/Caratteristiche!I5</f>
        <v>712.81813483146061</v>
      </c>
      <c r="H82" s="739"/>
      <c r="I82" s="738">
        <f>(I8+I10)/Caratteristiche!K5</f>
        <v>694.93630573248413</v>
      </c>
      <c r="J82" s="739"/>
      <c r="K82" s="740">
        <f>(K8+K10)/Caratteristiche!M5</f>
        <v>691.64861794774708</v>
      </c>
      <c r="L82" s="741"/>
    </row>
    <row r="83" spans="1:12" ht="12.75" customHeight="1" x14ac:dyDescent="0.25">
      <c r="A83" s="735" t="s">
        <v>205</v>
      </c>
      <c r="B83" s="736"/>
      <c r="C83" s="736"/>
      <c r="D83" s="736"/>
      <c r="E83" s="738"/>
      <c r="F83" s="739"/>
      <c r="G83" s="738"/>
      <c r="H83" s="739"/>
      <c r="I83" s="738"/>
      <c r="J83" s="739"/>
      <c r="K83" s="740"/>
      <c r="L83" s="741"/>
    </row>
    <row r="84" spans="1:12" ht="12.75" customHeight="1" x14ac:dyDescent="0.25">
      <c r="A84" s="737" t="s">
        <v>220</v>
      </c>
      <c r="B84" s="736"/>
      <c r="C84" s="736"/>
      <c r="D84" s="736"/>
      <c r="E84" s="738"/>
      <c r="F84" s="739"/>
      <c r="G84" s="738"/>
      <c r="H84" s="739"/>
      <c r="I84" s="738"/>
      <c r="J84" s="739"/>
      <c r="K84" s="740"/>
      <c r="L84" s="741"/>
    </row>
    <row r="85" spans="1:12" ht="12.75" customHeight="1" x14ac:dyDescent="0.25">
      <c r="A85" s="724" t="s">
        <v>221</v>
      </c>
      <c r="B85" s="725"/>
      <c r="C85" s="725"/>
      <c r="D85" s="725"/>
      <c r="E85" s="738">
        <f>E8/Caratteristiche!G5</f>
        <v>620.22346341463413</v>
      </c>
      <c r="F85" s="739"/>
      <c r="G85" s="738">
        <f>G8/Caratteristiche!I5</f>
        <v>602.983606741573</v>
      </c>
      <c r="H85" s="739"/>
      <c r="I85" s="738">
        <f>I8/Caratteristiche!K5</f>
        <v>601.77219932559012</v>
      </c>
      <c r="J85" s="739"/>
      <c r="K85" s="740">
        <f>K8/Caratteristiche!M5</f>
        <v>594.093903824309</v>
      </c>
      <c r="L85" s="741"/>
    </row>
    <row r="86" spans="1:12" ht="12.75" customHeight="1" x14ac:dyDescent="0.25">
      <c r="A86" s="735" t="s">
        <v>208</v>
      </c>
      <c r="B86" s="736"/>
      <c r="C86" s="736"/>
      <c r="D86" s="736"/>
      <c r="E86" s="738"/>
      <c r="F86" s="739"/>
      <c r="G86" s="738"/>
      <c r="H86" s="739"/>
      <c r="I86" s="738"/>
      <c r="J86" s="739"/>
      <c r="K86" s="740"/>
      <c r="L86" s="741"/>
    </row>
    <row r="87" spans="1:12" ht="12.75" customHeight="1" x14ac:dyDescent="0.25">
      <c r="A87" s="737" t="s">
        <v>220</v>
      </c>
      <c r="B87" s="736"/>
      <c r="C87" s="736"/>
      <c r="D87" s="736"/>
      <c r="E87" s="738"/>
      <c r="F87" s="739"/>
      <c r="G87" s="738"/>
      <c r="H87" s="739"/>
      <c r="I87" s="738"/>
      <c r="J87" s="739"/>
      <c r="K87" s="740"/>
      <c r="L87" s="741"/>
    </row>
    <row r="88" spans="1:12" ht="12.75" customHeight="1" x14ac:dyDescent="0.25">
      <c r="A88" s="724" t="s">
        <v>222</v>
      </c>
      <c r="B88" s="725"/>
      <c r="C88" s="725"/>
      <c r="D88" s="725"/>
      <c r="E88" s="742">
        <f>(E52+E54)/Caratteristiche!G5</f>
        <v>13.118033771106941</v>
      </c>
      <c r="F88" s="743"/>
      <c r="G88" s="742">
        <f>(G52+I54)/Caratteristiche!I5</f>
        <v>13.503812734082397</v>
      </c>
      <c r="H88" s="743"/>
      <c r="I88" s="742">
        <f>(I52+I54)/Caratteristiche!K5</f>
        <v>13.098373922817533</v>
      </c>
      <c r="J88" s="743"/>
      <c r="K88" s="748">
        <f>(K52+K54)/Caratteristiche!M5</f>
        <v>12.855357819007951</v>
      </c>
      <c r="L88" s="749"/>
    </row>
    <row r="89" spans="1:12" ht="12.75" customHeight="1" x14ac:dyDescent="0.25">
      <c r="A89" s="735" t="s">
        <v>223</v>
      </c>
      <c r="B89" s="736"/>
      <c r="C89" s="736"/>
      <c r="D89" s="736"/>
      <c r="E89" s="744"/>
      <c r="F89" s="745"/>
      <c r="G89" s="744"/>
      <c r="H89" s="745"/>
      <c r="I89" s="744"/>
      <c r="J89" s="745"/>
      <c r="K89" s="750"/>
      <c r="L89" s="751"/>
    </row>
    <row r="90" spans="1:12" ht="12.75" customHeight="1" x14ac:dyDescent="0.25">
      <c r="A90" s="737" t="s">
        <v>220</v>
      </c>
      <c r="B90" s="736"/>
      <c r="C90" s="736"/>
      <c r="D90" s="736"/>
      <c r="E90" s="746"/>
      <c r="F90" s="747"/>
      <c r="G90" s="746"/>
      <c r="H90" s="747"/>
      <c r="I90" s="746"/>
      <c r="J90" s="747"/>
      <c r="K90" s="752"/>
      <c r="L90" s="753"/>
    </row>
    <row r="91" spans="1:12" ht="12.75" customHeight="1" x14ac:dyDescent="0.25">
      <c r="A91" s="724" t="s">
        <v>224</v>
      </c>
      <c r="B91" s="725"/>
      <c r="C91" s="725"/>
      <c r="D91" s="725"/>
      <c r="E91" s="742">
        <f>E51/Caratteristiche!G5</f>
        <v>13.458322701688555</v>
      </c>
      <c r="F91" s="743"/>
      <c r="G91" s="742">
        <f>G51/Caratteristiche!I5</f>
        <v>15.392086142322098</v>
      </c>
      <c r="H91" s="743"/>
      <c r="I91" s="742">
        <f>I51/Caratteristiche!K5</f>
        <v>11.651599850131134</v>
      </c>
      <c r="J91" s="743"/>
      <c r="K91" s="748">
        <f>K51/Caratteristiche!M5</f>
        <v>11.056418023475956</v>
      </c>
      <c r="L91" s="749"/>
    </row>
    <row r="92" spans="1:12" ht="12.75" customHeight="1" x14ac:dyDescent="0.25">
      <c r="A92" s="735" t="s">
        <v>210</v>
      </c>
      <c r="B92" s="736"/>
      <c r="C92" s="736"/>
      <c r="D92" s="736"/>
      <c r="E92" s="744"/>
      <c r="F92" s="745"/>
      <c r="G92" s="744"/>
      <c r="H92" s="745"/>
      <c r="I92" s="744"/>
      <c r="J92" s="745"/>
      <c r="K92" s="750"/>
      <c r="L92" s="751"/>
    </row>
    <row r="93" spans="1:12" ht="13.5" customHeight="1" x14ac:dyDescent="0.25">
      <c r="A93" s="754" t="s">
        <v>220</v>
      </c>
      <c r="B93" s="725"/>
      <c r="C93" s="725"/>
      <c r="D93" s="725"/>
      <c r="E93" s="746"/>
      <c r="F93" s="747"/>
      <c r="G93" s="746"/>
      <c r="H93" s="747"/>
      <c r="I93" s="746"/>
      <c r="J93" s="747"/>
      <c r="K93" s="752"/>
      <c r="L93" s="753"/>
    </row>
    <row r="94" spans="1:12" x14ac:dyDescent="0.25">
      <c r="A94" s="730" t="s">
        <v>225</v>
      </c>
      <c r="B94" s="731"/>
      <c r="C94" s="731"/>
      <c r="D94" s="731"/>
      <c r="E94" s="731"/>
      <c r="F94" s="731"/>
      <c r="G94" s="731"/>
      <c r="H94" s="731"/>
      <c r="I94" s="731"/>
      <c r="J94" s="731"/>
      <c r="K94" s="731"/>
      <c r="L94" s="732"/>
    </row>
    <row r="95" spans="1:12" ht="12.75" x14ac:dyDescent="0.2">
      <c r="A95" s="711" t="s">
        <v>107</v>
      </c>
      <c r="B95" s="712"/>
      <c r="C95" s="712"/>
      <c r="D95" s="712"/>
      <c r="E95" s="713">
        <f>$L$1-3</f>
        <v>2017</v>
      </c>
      <c r="F95" s="713"/>
      <c r="G95" s="713">
        <f>$L$1-2</f>
        <v>2018</v>
      </c>
      <c r="H95" s="713"/>
      <c r="I95" s="713">
        <f>$L$1-1</f>
        <v>2019</v>
      </c>
      <c r="J95" s="713"/>
      <c r="K95" s="713">
        <f>$L$1</f>
        <v>2020</v>
      </c>
      <c r="L95" s="714"/>
    </row>
    <row r="96" spans="1:12" ht="12.75" customHeight="1" x14ac:dyDescent="0.25">
      <c r="A96" s="724" t="s">
        <v>226</v>
      </c>
      <c r="B96" s="725"/>
      <c r="C96" s="725"/>
      <c r="D96" s="725"/>
      <c r="E96" s="726">
        <f>E38/E15</f>
        <v>0.18988415316409618</v>
      </c>
      <c r="F96" s="726"/>
      <c r="G96" s="726">
        <f>G38/G15</f>
        <v>0.16504331180551021</v>
      </c>
      <c r="H96" s="726"/>
      <c r="I96" s="726">
        <f>I38/I15</f>
        <v>0.24080520432966751</v>
      </c>
      <c r="J96" s="726"/>
      <c r="K96" s="733">
        <f>K38/K15</f>
        <v>0.36886219041728996</v>
      </c>
      <c r="L96" s="734"/>
    </row>
    <row r="97" spans="1:12" ht="12.75" customHeight="1" x14ac:dyDescent="0.25">
      <c r="A97" s="735" t="s">
        <v>227</v>
      </c>
      <c r="B97" s="736"/>
      <c r="C97" s="736"/>
      <c r="D97" s="736"/>
      <c r="E97" s="726"/>
      <c r="F97" s="726"/>
      <c r="G97" s="726"/>
      <c r="H97" s="726"/>
      <c r="I97" s="726"/>
      <c r="J97" s="726"/>
      <c r="K97" s="733"/>
      <c r="L97" s="734"/>
    </row>
    <row r="98" spans="1:12" ht="12.75" customHeight="1" x14ac:dyDescent="0.25">
      <c r="A98" s="737" t="s">
        <v>228</v>
      </c>
      <c r="B98" s="736"/>
      <c r="C98" s="736"/>
      <c r="D98" s="736"/>
      <c r="E98" s="726"/>
      <c r="F98" s="726"/>
      <c r="G98" s="726"/>
      <c r="H98" s="726"/>
      <c r="I98" s="726"/>
      <c r="J98" s="726"/>
      <c r="K98" s="733"/>
      <c r="L98" s="734"/>
    </row>
    <row r="99" spans="1:12" ht="12.75" customHeight="1" x14ac:dyDescent="0.25">
      <c r="A99" s="724" t="s">
        <v>229</v>
      </c>
      <c r="B99" s="725"/>
      <c r="C99" s="725"/>
      <c r="D99" s="725"/>
      <c r="E99" s="726">
        <f>E47/E27</f>
        <v>0.26919851783409365</v>
      </c>
      <c r="F99" s="726"/>
      <c r="G99" s="726">
        <f>G47/G27</f>
        <v>0.11076267444263713</v>
      </c>
      <c r="H99" s="726"/>
      <c r="I99" s="726">
        <f>I47/I27</f>
        <v>0.14491180182301935</v>
      </c>
      <c r="J99" s="726"/>
      <c r="K99" s="733">
        <f>K47/K27</f>
        <v>0.34708477054719022</v>
      </c>
      <c r="L99" s="734"/>
    </row>
    <row r="100" spans="1:12" ht="12.75" customHeight="1" x14ac:dyDescent="0.25">
      <c r="A100" s="735" t="s">
        <v>230</v>
      </c>
      <c r="B100" s="736"/>
      <c r="C100" s="736"/>
      <c r="D100" s="736"/>
      <c r="E100" s="726"/>
      <c r="F100" s="726"/>
      <c r="G100" s="726"/>
      <c r="H100" s="726"/>
      <c r="I100" s="726"/>
      <c r="J100" s="726"/>
      <c r="K100" s="733"/>
      <c r="L100" s="734"/>
    </row>
    <row r="101" spans="1:12" ht="12.75" customHeight="1" x14ac:dyDescent="0.25">
      <c r="A101" s="737" t="s">
        <v>231</v>
      </c>
      <c r="B101" s="736"/>
      <c r="C101" s="736"/>
      <c r="D101" s="736"/>
      <c r="E101" s="726"/>
      <c r="F101" s="726"/>
      <c r="G101" s="726"/>
      <c r="H101" s="726"/>
      <c r="I101" s="726"/>
      <c r="J101" s="726"/>
      <c r="K101" s="733"/>
      <c r="L101" s="734"/>
    </row>
    <row r="102" spans="1:12" ht="12.75" customHeight="1" x14ac:dyDescent="0.25">
      <c r="A102" s="724" t="s">
        <v>232</v>
      </c>
      <c r="B102" s="725"/>
      <c r="C102" s="725"/>
      <c r="D102" s="725"/>
      <c r="E102" s="726">
        <f>(F8+F10)/(E8+E10)</f>
        <v>0.87324320700787073</v>
      </c>
      <c r="F102" s="726"/>
      <c r="G102" s="726">
        <f>(H8+H10)/(G8+G10)</f>
        <v>0.96943492875107184</v>
      </c>
      <c r="H102" s="726"/>
      <c r="I102" s="726">
        <f>(J8+J10)/(I8+I10)</f>
        <v>1.0245819003280703</v>
      </c>
      <c r="J102" s="726"/>
      <c r="K102" s="760">
        <f>(L8+L10)/(K8+K10)</f>
        <v>0</v>
      </c>
      <c r="L102" s="761"/>
    </row>
    <row r="103" spans="1:12" ht="12.75" customHeight="1" x14ac:dyDescent="0.25">
      <c r="A103" s="735" t="s">
        <v>233</v>
      </c>
      <c r="B103" s="736"/>
      <c r="C103" s="736"/>
      <c r="D103" s="736"/>
      <c r="E103" s="726"/>
      <c r="F103" s="726"/>
      <c r="G103" s="726"/>
      <c r="H103" s="726"/>
      <c r="I103" s="726"/>
      <c r="J103" s="726"/>
      <c r="K103" s="762"/>
      <c r="L103" s="763"/>
    </row>
    <row r="104" spans="1:12" ht="12.75" customHeight="1" x14ac:dyDescent="0.25">
      <c r="A104" s="737" t="s">
        <v>234</v>
      </c>
      <c r="B104" s="736"/>
      <c r="C104" s="736"/>
      <c r="D104" s="736"/>
      <c r="E104" s="726"/>
      <c r="F104" s="726"/>
      <c r="G104" s="726"/>
      <c r="H104" s="726"/>
      <c r="I104" s="726"/>
      <c r="J104" s="726"/>
      <c r="K104" s="764"/>
      <c r="L104" s="765"/>
    </row>
    <row r="105" spans="1:12" ht="13.2" customHeight="1" x14ac:dyDescent="0.25">
      <c r="A105" s="724" t="s">
        <v>235</v>
      </c>
      <c r="B105" s="725"/>
      <c r="C105" s="725"/>
      <c r="D105" s="725"/>
      <c r="E105" s="726">
        <f>(F21)/(E21)</f>
        <v>0.89335046459289735</v>
      </c>
      <c r="F105" s="726"/>
      <c r="G105" s="726">
        <f>H21/G21</f>
        <v>0.86050697532555831</v>
      </c>
      <c r="H105" s="726"/>
      <c r="I105" s="726">
        <f>(J21)/(I21)</f>
        <v>0.7303603295363047</v>
      </c>
      <c r="J105" s="726"/>
      <c r="K105" s="733">
        <f>(L21)/(K21)</f>
        <v>0</v>
      </c>
      <c r="L105" s="733"/>
    </row>
    <row r="106" spans="1:12" ht="13.2" customHeight="1" x14ac:dyDescent="0.25">
      <c r="A106" s="735" t="s">
        <v>236</v>
      </c>
      <c r="B106" s="736"/>
      <c r="C106" s="736"/>
      <c r="D106" s="736"/>
      <c r="E106" s="726"/>
      <c r="F106" s="726"/>
      <c r="G106" s="726"/>
      <c r="H106" s="726"/>
      <c r="I106" s="726"/>
      <c r="J106" s="726"/>
      <c r="K106" s="733"/>
      <c r="L106" s="733"/>
    </row>
    <row r="107" spans="1:12" ht="13.95" customHeight="1" thickBot="1" x14ac:dyDescent="0.3">
      <c r="A107" s="758" t="s">
        <v>237</v>
      </c>
      <c r="B107" s="759"/>
      <c r="C107" s="759"/>
      <c r="D107" s="759"/>
      <c r="E107" s="756"/>
      <c r="F107" s="756"/>
      <c r="G107" s="756"/>
      <c r="H107" s="756"/>
      <c r="I107" s="756"/>
      <c r="J107" s="756"/>
      <c r="K107" s="757"/>
      <c r="L107" s="757"/>
    </row>
    <row r="109" spans="1:12" ht="3" customHeight="1" x14ac:dyDescent="0.2"/>
    <row r="110" spans="1:12" ht="12.75" x14ac:dyDescent="0.2">
      <c r="A110" s="670"/>
      <c r="B110" s="670"/>
      <c r="C110" s="670"/>
      <c r="D110" s="670"/>
      <c r="E110" s="755"/>
      <c r="F110" s="755"/>
      <c r="G110" s="755"/>
      <c r="H110" s="755"/>
      <c r="I110" s="755"/>
      <c r="J110" s="755"/>
      <c r="K110" s="755"/>
      <c r="L110" s="755"/>
    </row>
  </sheetData>
  <customSheetViews>
    <customSheetView guid="{FD66CCA4-E734-40F6-A42D-704ADC03C8FF}" showPageBreaks="1" printArea="1" showRuler="0">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1"/>
      <headerFooter alignWithMargins="0">
        <oddHeader>&amp;F</oddHeader>
        <oddFooter>&amp;L&amp;8&amp;F&amp;R&amp;8&amp;P</oddFooter>
      </headerFooter>
    </customSheetView>
    <customSheetView guid="{0CDFE071-D2BF-4AC9-96FE-3C7CC2EB89D1}" showPageBreaks="1" printArea="1"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2"/>
      <headerFooter alignWithMargins="0">
        <oddHeader>&amp;F</oddHeader>
        <oddFooter>&amp;L&amp;8&amp;F&amp;R&amp;8&amp;P</oddFooter>
      </headerFooter>
    </customSheetView>
    <customSheetView guid="{5274FD7E-76C2-47C3-8C9C-C2C181076605}" showPageBreaks="1" showRuler="0"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3"/>
      <headerFooter alignWithMargins="0">
        <oddHeader>&amp;F</oddHeader>
        <oddFooter>&amp;L&amp;8&amp;F&amp;R&amp;8&amp;P</oddFooter>
      </headerFooter>
    </customSheetView>
  </customSheetViews>
  <mergeCells count="214">
    <mergeCell ref="A12:D12"/>
    <mergeCell ref="A99:D99"/>
    <mergeCell ref="E99:F101"/>
    <mergeCell ref="G99:H101"/>
    <mergeCell ref="I99:J101"/>
    <mergeCell ref="K99:L101"/>
    <mergeCell ref="A100:D100"/>
    <mergeCell ref="A101:D101"/>
    <mergeCell ref="A110:L110"/>
    <mergeCell ref="A105:D105"/>
    <mergeCell ref="E105:F107"/>
    <mergeCell ref="G105:H107"/>
    <mergeCell ref="I105:J107"/>
    <mergeCell ref="K105:L107"/>
    <mergeCell ref="A106:D106"/>
    <mergeCell ref="A107:D107"/>
    <mergeCell ref="K102:L104"/>
    <mergeCell ref="A103:D103"/>
    <mergeCell ref="A104:D104"/>
    <mergeCell ref="A102:D102"/>
    <mergeCell ref="E102:F104"/>
    <mergeCell ref="G102:H104"/>
    <mergeCell ref="I102:J104"/>
    <mergeCell ref="A91:D91"/>
    <mergeCell ref="E91:F93"/>
    <mergeCell ref="G91:H93"/>
    <mergeCell ref="I91:J93"/>
    <mergeCell ref="K91:L93"/>
    <mergeCell ref="A92:D92"/>
    <mergeCell ref="A93:D93"/>
    <mergeCell ref="A96:D96"/>
    <mergeCell ref="E96:F98"/>
    <mergeCell ref="G96:H98"/>
    <mergeCell ref="I96:J98"/>
    <mergeCell ref="A94:L94"/>
    <mergeCell ref="A95:D95"/>
    <mergeCell ref="E95:F95"/>
    <mergeCell ref="G95:H95"/>
    <mergeCell ref="I95:J95"/>
    <mergeCell ref="K95:L95"/>
    <mergeCell ref="K96:L98"/>
    <mergeCell ref="A97:D97"/>
    <mergeCell ref="A98:D98"/>
    <mergeCell ref="I85:J87"/>
    <mergeCell ref="K85:L87"/>
    <mergeCell ref="A86:D86"/>
    <mergeCell ref="A87:D87"/>
    <mergeCell ref="A82:D82"/>
    <mergeCell ref="E82:F84"/>
    <mergeCell ref="G82:H84"/>
    <mergeCell ref="I82:J84"/>
    <mergeCell ref="A88:D88"/>
    <mergeCell ref="E88:F90"/>
    <mergeCell ref="G88:H90"/>
    <mergeCell ref="I88:J90"/>
    <mergeCell ref="K82:L84"/>
    <mergeCell ref="A83:D83"/>
    <mergeCell ref="A84:D84"/>
    <mergeCell ref="A85:D85"/>
    <mergeCell ref="E85:F87"/>
    <mergeCell ref="G85:H87"/>
    <mergeCell ref="K88:L90"/>
    <mergeCell ref="A89:D89"/>
    <mergeCell ref="A90:D90"/>
    <mergeCell ref="A77:D77"/>
    <mergeCell ref="E77:F79"/>
    <mergeCell ref="G77:H79"/>
    <mergeCell ref="I77:J79"/>
    <mergeCell ref="K77:L79"/>
    <mergeCell ref="A78:D78"/>
    <mergeCell ref="A79:D79"/>
    <mergeCell ref="A80:L80"/>
    <mergeCell ref="A81:D81"/>
    <mergeCell ref="E81:F81"/>
    <mergeCell ref="G81:H81"/>
    <mergeCell ref="I81:J81"/>
    <mergeCell ref="K81:L81"/>
    <mergeCell ref="A74:D74"/>
    <mergeCell ref="E74:F76"/>
    <mergeCell ref="G74:H76"/>
    <mergeCell ref="I74:J76"/>
    <mergeCell ref="K70:L70"/>
    <mergeCell ref="A71:D71"/>
    <mergeCell ref="E71:F73"/>
    <mergeCell ref="G71:H73"/>
    <mergeCell ref="I71:J73"/>
    <mergeCell ref="K71:L73"/>
    <mergeCell ref="K74:L76"/>
    <mergeCell ref="A75:D75"/>
    <mergeCell ref="A76:D76"/>
    <mergeCell ref="A69:L69"/>
    <mergeCell ref="A66:D66"/>
    <mergeCell ref="E66:F68"/>
    <mergeCell ref="G66:H68"/>
    <mergeCell ref="I66:J68"/>
    <mergeCell ref="A72:D72"/>
    <mergeCell ref="A73:D73"/>
    <mergeCell ref="A70:D70"/>
    <mergeCell ref="E70:F70"/>
    <mergeCell ref="G70:H70"/>
    <mergeCell ref="I70:J70"/>
    <mergeCell ref="A63:D63"/>
    <mergeCell ref="E63:F65"/>
    <mergeCell ref="G63:H65"/>
    <mergeCell ref="I63:J65"/>
    <mergeCell ref="K63:L65"/>
    <mergeCell ref="A64:D64"/>
    <mergeCell ref="A65:D65"/>
    <mergeCell ref="K66:L68"/>
    <mergeCell ref="A67:D67"/>
    <mergeCell ref="A68:D68"/>
    <mergeCell ref="I59:J59"/>
    <mergeCell ref="K59:L59"/>
    <mergeCell ref="A55:D55"/>
    <mergeCell ref="E55:F55"/>
    <mergeCell ref="G55:H55"/>
    <mergeCell ref="I55:J55"/>
    <mergeCell ref="A60:D60"/>
    <mergeCell ref="E60:F62"/>
    <mergeCell ref="G60:H62"/>
    <mergeCell ref="I60:J62"/>
    <mergeCell ref="K55:L55"/>
    <mergeCell ref="A57:L57"/>
    <mergeCell ref="A58:L58"/>
    <mergeCell ref="A59:D59"/>
    <mergeCell ref="E59:F59"/>
    <mergeCell ref="G59:H59"/>
    <mergeCell ref="K60:L62"/>
    <mergeCell ref="A61:D61"/>
    <mergeCell ref="A62:D62"/>
    <mergeCell ref="K53:L53"/>
    <mergeCell ref="A54:D54"/>
    <mergeCell ref="E54:F54"/>
    <mergeCell ref="I53:J53"/>
    <mergeCell ref="I54:J54"/>
    <mergeCell ref="K54:L54"/>
    <mergeCell ref="A53:D53"/>
    <mergeCell ref="E53:F53"/>
    <mergeCell ref="G53:H53"/>
    <mergeCell ref="G54:H54"/>
    <mergeCell ref="A50:D50"/>
    <mergeCell ref="E50:F50"/>
    <mergeCell ref="G50:H50"/>
    <mergeCell ref="I50:J50"/>
    <mergeCell ref="K50:L50"/>
    <mergeCell ref="K51:L51"/>
    <mergeCell ref="A52:D52"/>
    <mergeCell ref="E52:F52"/>
    <mergeCell ref="G52:H52"/>
    <mergeCell ref="I52:J52"/>
    <mergeCell ref="K52:L52"/>
    <mergeCell ref="A51:D51"/>
    <mergeCell ref="E51:F51"/>
    <mergeCell ref="G51:H51"/>
    <mergeCell ref="I51:J51"/>
    <mergeCell ref="B42:D42"/>
    <mergeCell ref="B43:D43"/>
    <mergeCell ref="B44:D44"/>
    <mergeCell ref="B45:D45"/>
    <mergeCell ref="G39:H39"/>
    <mergeCell ref="I39:J39"/>
    <mergeCell ref="B46:D46"/>
    <mergeCell ref="A47:D47"/>
    <mergeCell ref="A49:L49"/>
    <mergeCell ref="B35:D35"/>
    <mergeCell ref="B36:D36"/>
    <mergeCell ref="B37:D37"/>
    <mergeCell ref="I30:J30"/>
    <mergeCell ref="K30:L30"/>
    <mergeCell ref="B32:D32"/>
    <mergeCell ref="B33:D33"/>
    <mergeCell ref="K39:L39"/>
    <mergeCell ref="B41:D41"/>
    <mergeCell ref="A38:D38"/>
    <mergeCell ref="A39:A40"/>
    <mergeCell ref="B39:D40"/>
    <mergeCell ref="E39:F39"/>
    <mergeCell ref="A30:A31"/>
    <mergeCell ref="B30:D31"/>
    <mergeCell ref="E30:F30"/>
    <mergeCell ref="G30:H30"/>
    <mergeCell ref="A25:D25"/>
    <mergeCell ref="A26:D26"/>
    <mergeCell ref="A27:D27"/>
    <mergeCell ref="A29:L29"/>
    <mergeCell ref="B34:D34"/>
    <mergeCell ref="A21:D21"/>
    <mergeCell ref="A22:D22"/>
    <mergeCell ref="A23:D23"/>
    <mergeCell ref="A24:D24"/>
    <mergeCell ref="A15:D15"/>
    <mergeCell ref="A18:L18"/>
    <mergeCell ref="A19:D20"/>
    <mergeCell ref="E19:F19"/>
    <mergeCell ref="G19:H19"/>
    <mergeCell ref="I19:J19"/>
    <mergeCell ref="A1:J1"/>
    <mergeCell ref="A2:L2"/>
    <mergeCell ref="A3:L3"/>
    <mergeCell ref="A4:D5"/>
    <mergeCell ref="E4:F4"/>
    <mergeCell ref="G4:H4"/>
    <mergeCell ref="I4:J4"/>
    <mergeCell ref="K4:L4"/>
    <mergeCell ref="K19:L19"/>
    <mergeCell ref="A10:D10"/>
    <mergeCell ref="A11:D11"/>
    <mergeCell ref="A13:D13"/>
    <mergeCell ref="A14:D14"/>
    <mergeCell ref="A6:D6"/>
    <mergeCell ref="A7:D7"/>
    <mergeCell ref="A8:D8"/>
    <mergeCell ref="A9:D9"/>
    <mergeCell ref="A16:D16"/>
  </mergeCells>
  <phoneticPr fontId="25" type="noConversion"/>
  <printOptions horizontalCentered="1" verticalCentered="1"/>
  <pageMargins left="0.19685039370078741" right="0.19685039370078741" top="0.6692913385826772" bottom="0.39370078740157483" header="0.51181102362204722" footer="0.51181102362204722"/>
  <pageSetup paperSize="9" scale="69" fitToHeight="0" orientation="portrait" r:id="rId4"/>
  <headerFooter alignWithMargins="0">
    <oddHeader>&amp;C&amp;F</oddHeader>
    <oddFooter>&amp;L&amp;8&amp;F&amp;R&amp;8&amp;P</oddFooter>
  </headerFooter>
  <rowBreaks count="1" manualBreakCount="1">
    <brk id="47"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02"/>
  <sheetViews>
    <sheetView tabSelected="1" topLeftCell="B1" zoomScale="90" zoomScaleNormal="90" zoomScaleSheetLayoutView="100" zoomScalePageLayoutView="60" workbookViewId="0">
      <pane ySplit="1" topLeftCell="A56" activePane="bottomLeft" state="frozen"/>
      <selection pane="bottomLeft" activeCell="H61" sqref="H61"/>
    </sheetView>
  </sheetViews>
  <sheetFormatPr defaultColWidth="8.88671875" defaultRowHeight="14.4" x14ac:dyDescent="0.3"/>
  <cols>
    <col min="1" max="1" width="3.6640625" style="100" customWidth="1"/>
    <col min="2" max="2" width="17.88671875" style="100" customWidth="1"/>
    <col min="3" max="3" width="9.5546875" style="101" bestFit="1" customWidth="1"/>
    <col min="4" max="4" width="25.88671875" style="100" customWidth="1"/>
    <col min="5" max="5" width="22.109375" style="100" customWidth="1"/>
    <col min="6" max="6" width="25.88671875" style="100" customWidth="1"/>
    <col min="7" max="7" width="16.109375" style="417" customWidth="1"/>
    <col min="8" max="8" width="17.5546875" style="417" customWidth="1"/>
    <col min="9" max="9" width="17" style="100" customWidth="1"/>
    <col min="10" max="10" width="15.5546875" style="100" customWidth="1"/>
    <col min="11" max="11" width="17.88671875" style="100" customWidth="1"/>
    <col min="12" max="12" width="17.6640625" style="100" customWidth="1"/>
    <col min="13" max="13" width="18.88671875" style="100" customWidth="1"/>
    <col min="14" max="14" width="16" style="100" customWidth="1"/>
    <col min="15" max="15" width="19" style="100" customWidth="1"/>
    <col min="16" max="16" width="12.6640625" style="100" customWidth="1"/>
    <col min="17" max="17" width="16.44140625" style="100" customWidth="1"/>
    <col min="18" max="18" width="17.109375" style="100" customWidth="1"/>
    <col min="19" max="19" width="12.88671875" style="100" customWidth="1"/>
    <col min="20" max="16384" width="8.88671875" style="100"/>
  </cols>
  <sheetData>
    <row r="1" spans="1:19" ht="34.5" customHeight="1" thickBot="1" x14ac:dyDescent="0.3">
      <c r="G1" s="420" t="s">
        <v>384</v>
      </c>
      <c r="H1" s="102">
        <v>2641</v>
      </c>
      <c r="J1" s="420" t="s">
        <v>385</v>
      </c>
      <c r="K1" s="102">
        <v>2641</v>
      </c>
      <c r="N1" s="421" t="s">
        <v>374</v>
      </c>
      <c r="O1" s="103">
        <v>2641</v>
      </c>
      <c r="P1" s="104"/>
      <c r="Q1" s="422" t="s">
        <v>386</v>
      </c>
      <c r="R1" s="105">
        <v>2670</v>
      </c>
    </row>
    <row r="2" spans="1:19" s="117" customFormat="1" ht="59.25" customHeight="1" thickBot="1" x14ac:dyDescent="0.3">
      <c r="A2" s="788" t="s">
        <v>59</v>
      </c>
      <c r="B2" s="789"/>
      <c r="C2" s="106" t="s">
        <v>58</v>
      </c>
      <c r="D2" s="106" t="s">
        <v>60</v>
      </c>
      <c r="E2" s="106" t="s">
        <v>107</v>
      </c>
      <c r="F2" s="106" t="s">
        <v>63</v>
      </c>
      <c r="G2" s="107" t="s">
        <v>330</v>
      </c>
      <c r="H2" s="107" t="s">
        <v>331</v>
      </c>
      <c r="I2" s="108" t="s">
        <v>389</v>
      </c>
      <c r="J2" s="109" t="s">
        <v>330</v>
      </c>
      <c r="K2" s="107" t="s">
        <v>331</v>
      </c>
      <c r="L2" s="110" t="s">
        <v>106</v>
      </c>
      <c r="M2" s="108" t="s">
        <v>363</v>
      </c>
      <c r="N2" s="111" t="s">
        <v>330</v>
      </c>
      <c r="O2" s="112" t="s">
        <v>331</v>
      </c>
      <c r="P2" s="113">
        <v>2020</v>
      </c>
      <c r="Q2" s="114" t="s">
        <v>330</v>
      </c>
      <c r="R2" s="115" t="s">
        <v>331</v>
      </c>
      <c r="S2" s="116">
        <v>2021</v>
      </c>
    </row>
    <row r="3" spans="1:19" ht="33" customHeight="1" x14ac:dyDescent="0.3">
      <c r="A3" s="766">
        <v>1</v>
      </c>
      <c r="B3" s="769" t="s">
        <v>3</v>
      </c>
      <c r="C3" s="118">
        <v>1</v>
      </c>
      <c r="D3" s="119" t="s">
        <v>16</v>
      </c>
      <c r="E3" s="120" t="s">
        <v>62</v>
      </c>
      <c r="F3" s="120" t="s">
        <v>61</v>
      </c>
      <c r="G3" s="121">
        <v>26410</v>
      </c>
      <c r="H3" s="122">
        <f>$H$1</f>
        <v>2641</v>
      </c>
      <c r="I3" s="123">
        <f>G3/H3</f>
        <v>10</v>
      </c>
      <c r="J3" s="124"/>
      <c r="K3" s="122">
        <f>K1</f>
        <v>2641</v>
      </c>
      <c r="L3" s="125">
        <f>J3/K3</f>
        <v>0</v>
      </c>
      <c r="M3" s="126">
        <f>L3-I3</f>
        <v>-10</v>
      </c>
      <c r="N3" s="127">
        <v>25945</v>
      </c>
      <c r="O3" s="128">
        <f>$O$1</f>
        <v>2641</v>
      </c>
      <c r="P3" s="129">
        <f>N3/O3</f>
        <v>9.8239303294206746</v>
      </c>
      <c r="Q3" s="130">
        <v>25945</v>
      </c>
      <c r="R3" s="131">
        <f>$R$1</f>
        <v>2670</v>
      </c>
      <c r="S3" s="132">
        <f>Q3/R3</f>
        <v>9.7172284644194757</v>
      </c>
    </row>
    <row r="4" spans="1:19" ht="33.75" customHeight="1" x14ac:dyDescent="0.3">
      <c r="A4" s="767"/>
      <c r="B4" s="770"/>
      <c r="C4" s="133">
        <v>2</v>
      </c>
      <c r="D4" s="134" t="s">
        <v>17</v>
      </c>
      <c r="E4" s="135" t="s">
        <v>62</v>
      </c>
      <c r="F4" s="135" t="s">
        <v>61</v>
      </c>
      <c r="G4" s="136">
        <v>136095</v>
      </c>
      <c r="H4" s="137">
        <f>$H$1</f>
        <v>2641</v>
      </c>
      <c r="I4" s="138">
        <f t="shared" ref="I4:I18" si="0">G4/H4</f>
        <v>51.531616811813706</v>
      </c>
      <c r="J4" s="139"/>
      <c r="K4" s="137">
        <f>K1</f>
        <v>2641</v>
      </c>
      <c r="L4" s="140">
        <f t="shared" ref="L4:L8" si="1">J4/K4</f>
        <v>0</v>
      </c>
      <c r="M4" s="141">
        <f t="shared" ref="M4:M15" si="2">L4-I4</f>
        <v>-51.531616811813706</v>
      </c>
      <c r="N4" s="142">
        <v>136150</v>
      </c>
      <c r="O4" s="143">
        <f>$O$1</f>
        <v>2641</v>
      </c>
      <c r="P4" s="144">
        <f t="shared" ref="P4:P8" si="3">N4/O4</f>
        <v>51.552442256720937</v>
      </c>
      <c r="Q4" s="145">
        <v>136150</v>
      </c>
      <c r="R4" s="146">
        <f>$R$1</f>
        <v>2670</v>
      </c>
      <c r="S4" s="147">
        <f t="shared" ref="S4:S43" si="4">Q4/R4</f>
        <v>50.992509363295881</v>
      </c>
    </row>
    <row r="5" spans="1:19" ht="59.25" customHeight="1" x14ac:dyDescent="0.3">
      <c r="A5" s="767"/>
      <c r="B5" s="770"/>
      <c r="C5" s="133">
        <v>3</v>
      </c>
      <c r="D5" s="135" t="s">
        <v>18</v>
      </c>
      <c r="E5" s="135" t="s">
        <v>62</v>
      </c>
      <c r="F5" s="135" t="s">
        <v>61</v>
      </c>
      <c r="G5" s="136">
        <v>77815</v>
      </c>
      <c r="H5" s="137">
        <f>$H$1</f>
        <v>2641</v>
      </c>
      <c r="I5" s="138">
        <f t="shared" si="0"/>
        <v>29.464218099204846</v>
      </c>
      <c r="J5" s="139"/>
      <c r="K5" s="137">
        <f>K1</f>
        <v>2641</v>
      </c>
      <c r="L5" s="140">
        <f t="shared" si="1"/>
        <v>0</v>
      </c>
      <c r="M5" s="141">
        <f t="shared" si="2"/>
        <v>-29.464218099204846</v>
      </c>
      <c r="N5" s="142">
        <v>77665</v>
      </c>
      <c r="O5" s="143">
        <f>$O$1</f>
        <v>2641</v>
      </c>
      <c r="P5" s="144">
        <f t="shared" si="3"/>
        <v>29.407421431276031</v>
      </c>
      <c r="Q5" s="145">
        <v>77665</v>
      </c>
      <c r="R5" s="146">
        <f>$R$1</f>
        <v>2670</v>
      </c>
      <c r="S5" s="147">
        <f t="shared" si="4"/>
        <v>29.088014981273407</v>
      </c>
    </row>
    <row r="6" spans="1:19" ht="28.8" x14ac:dyDescent="0.3">
      <c r="A6" s="767"/>
      <c r="B6" s="770"/>
      <c r="C6" s="778">
        <v>4</v>
      </c>
      <c r="D6" s="781" t="s">
        <v>19</v>
      </c>
      <c r="E6" s="135" t="s">
        <v>62</v>
      </c>
      <c r="F6" s="135" t="s">
        <v>61</v>
      </c>
      <c r="G6" s="136">
        <v>42850</v>
      </c>
      <c r="H6" s="137">
        <f>$H$1</f>
        <v>2641</v>
      </c>
      <c r="I6" s="138">
        <f t="shared" si="0"/>
        <v>16.224914804998107</v>
      </c>
      <c r="J6" s="139"/>
      <c r="K6" s="137">
        <f>K1</f>
        <v>2641</v>
      </c>
      <c r="L6" s="140">
        <f t="shared" si="1"/>
        <v>0</v>
      </c>
      <c r="M6" s="141">
        <f t="shared" si="2"/>
        <v>-16.224914804998107</v>
      </c>
      <c r="N6" s="142">
        <v>43450</v>
      </c>
      <c r="O6" s="143">
        <f>$O$1</f>
        <v>2641</v>
      </c>
      <c r="P6" s="144">
        <f t="shared" si="3"/>
        <v>16.452101476713366</v>
      </c>
      <c r="Q6" s="145">
        <v>43450</v>
      </c>
      <c r="R6" s="146">
        <f>$R$1</f>
        <v>2670</v>
      </c>
      <c r="S6" s="147">
        <f t="shared" si="4"/>
        <v>16.273408239700373</v>
      </c>
    </row>
    <row r="7" spans="1:19" ht="29.25" customHeight="1" x14ac:dyDescent="0.3">
      <c r="A7" s="767"/>
      <c r="B7" s="770"/>
      <c r="C7" s="778"/>
      <c r="D7" s="781"/>
      <c r="E7" s="135" t="s">
        <v>64</v>
      </c>
      <c r="F7" s="135" t="s">
        <v>390</v>
      </c>
      <c r="G7" s="148">
        <v>1461315.2</v>
      </c>
      <c r="H7" s="140">
        <v>1826644</v>
      </c>
      <c r="I7" s="149">
        <f>(G7/H7)/100*100</f>
        <v>0.8</v>
      </c>
      <c r="J7" s="150"/>
      <c r="K7" s="140"/>
      <c r="L7" s="151" t="e">
        <f t="shared" si="1"/>
        <v>#DIV/0!</v>
      </c>
      <c r="M7" s="152" t="e">
        <f t="shared" si="2"/>
        <v>#DIV/0!</v>
      </c>
      <c r="N7" s="142">
        <v>1443581.6</v>
      </c>
      <c r="O7" s="144">
        <v>1804477</v>
      </c>
      <c r="P7" s="153">
        <f t="shared" si="3"/>
        <v>0.8</v>
      </c>
      <c r="Q7" s="154">
        <v>1441928</v>
      </c>
      <c r="R7" s="155">
        <v>1802410</v>
      </c>
      <c r="S7" s="156">
        <f t="shared" si="4"/>
        <v>0.8</v>
      </c>
    </row>
    <row r="8" spans="1:19" ht="28.8" x14ac:dyDescent="0.3">
      <c r="A8" s="767"/>
      <c r="B8" s="770"/>
      <c r="C8" s="778">
        <v>5</v>
      </c>
      <c r="D8" s="781" t="s">
        <v>20</v>
      </c>
      <c r="E8" s="135" t="s">
        <v>62</v>
      </c>
      <c r="F8" s="135" t="s">
        <v>61</v>
      </c>
      <c r="G8" s="136">
        <v>31559.759999999998</v>
      </c>
      <c r="H8" s="137">
        <f>$H$1</f>
        <v>2641</v>
      </c>
      <c r="I8" s="138">
        <f t="shared" si="0"/>
        <v>11.949928057553956</v>
      </c>
      <c r="J8" s="157"/>
      <c r="K8" s="137">
        <f>K1</f>
        <v>2641</v>
      </c>
      <c r="L8" s="158">
        <f t="shared" si="1"/>
        <v>0</v>
      </c>
      <c r="M8" s="159">
        <f t="shared" si="2"/>
        <v>-11.949928057553956</v>
      </c>
      <c r="N8" s="142">
        <v>22200</v>
      </c>
      <c r="O8" s="143">
        <f>$O$1</f>
        <v>2641</v>
      </c>
      <c r="P8" s="144">
        <f t="shared" si="3"/>
        <v>8.4059068534645967</v>
      </c>
      <c r="Q8" s="145">
        <v>22200</v>
      </c>
      <c r="R8" s="146">
        <f>$R$1</f>
        <v>2670</v>
      </c>
      <c r="S8" s="147">
        <f t="shared" si="4"/>
        <v>8.3146067415730336</v>
      </c>
    </row>
    <row r="9" spans="1:19" ht="66.75" customHeight="1" x14ac:dyDescent="0.3">
      <c r="A9" s="767"/>
      <c r="B9" s="770"/>
      <c r="C9" s="778"/>
      <c r="D9" s="781"/>
      <c r="E9" s="135" t="s">
        <v>65</v>
      </c>
      <c r="F9" s="135" t="s">
        <v>66</v>
      </c>
      <c r="G9" s="148">
        <v>26150</v>
      </c>
      <c r="H9" s="140">
        <f>G8</f>
        <v>31559.759999999998</v>
      </c>
      <c r="I9" s="160">
        <f>(G9/H9)/100*100</f>
        <v>0.8285867826624792</v>
      </c>
      <c r="J9" s="150"/>
      <c r="K9" s="140"/>
      <c r="L9" s="161" t="e">
        <f>(J9/K9)/100*100</f>
        <v>#DIV/0!</v>
      </c>
      <c r="M9" s="162" t="e">
        <f t="shared" si="2"/>
        <v>#DIV/0!</v>
      </c>
      <c r="N9" s="163">
        <v>26200</v>
      </c>
      <c r="O9" s="164">
        <f>N8</f>
        <v>22200</v>
      </c>
      <c r="P9" s="153">
        <f>(N9/O9)/100*100</f>
        <v>1.1801801801801801</v>
      </c>
      <c r="Q9" s="165">
        <v>26300</v>
      </c>
      <c r="R9" s="166">
        <f>Q8</f>
        <v>22200</v>
      </c>
      <c r="S9" s="167">
        <f t="shared" si="4"/>
        <v>1.1846846846846846</v>
      </c>
    </row>
    <row r="10" spans="1:19" ht="28.8" x14ac:dyDescent="0.3">
      <c r="A10" s="767"/>
      <c r="B10" s="770"/>
      <c r="C10" s="133">
        <v>6</v>
      </c>
      <c r="D10" s="168" t="s">
        <v>21</v>
      </c>
      <c r="E10" s="135" t="s">
        <v>62</v>
      </c>
      <c r="F10" s="135" t="s">
        <v>61</v>
      </c>
      <c r="G10" s="136">
        <v>89200</v>
      </c>
      <c r="H10" s="137">
        <f>$H$1</f>
        <v>2641</v>
      </c>
      <c r="I10" s="138">
        <f t="shared" si="0"/>
        <v>33.775085195001893</v>
      </c>
      <c r="J10" s="157"/>
      <c r="K10" s="137">
        <f>K1</f>
        <v>2641</v>
      </c>
      <c r="L10" s="158">
        <f t="shared" ref="L10:L15" si="5">J10/K10</f>
        <v>0</v>
      </c>
      <c r="M10" s="141">
        <f t="shared" si="2"/>
        <v>-33.775085195001893</v>
      </c>
      <c r="N10" s="142">
        <v>79350</v>
      </c>
      <c r="O10" s="143">
        <f t="shared" ref="O10:O11" si="6">$O$1</f>
        <v>2641</v>
      </c>
      <c r="P10" s="144">
        <f t="shared" ref="P10:P15" si="7">N10/O10</f>
        <v>30.045437334343053</v>
      </c>
      <c r="Q10" s="145">
        <v>79350</v>
      </c>
      <c r="R10" s="146">
        <f>$R$1</f>
        <v>2670</v>
      </c>
      <c r="S10" s="147">
        <f t="shared" si="4"/>
        <v>29.719101123595507</v>
      </c>
    </row>
    <row r="11" spans="1:19" ht="28.8" x14ac:dyDescent="0.3">
      <c r="A11" s="767"/>
      <c r="B11" s="770"/>
      <c r="C11" s="778">
        <v>7</v>
      </c>
      <c r="D11" s="782" t="s">
        <v>22</v>
      </c>
      <c r="E11" s="135" t="s">
        <v>62</v>
      </c>
      <c r="F11" s="135" t="s">
        <v>61</v>
      </c>
      <c r="G11" s="136">
        <v>44630</v>
      </c>
      <c r="H11" s="137">
        <f>$H$1</f>
        <v>2641</v>
      </c>
      <c r="I11" s="138">
        <f t="shared" si="0"/>
        <v>16.898901931086709</v>
      </c>
      <c r="J11" s="157"/>
      <c r="K11" s="137">
        <f>K1</f>
        <v>2641</v>
      </c>
      <c r="L11" s="158">
        <f t="shared" si="5"/>
        <v>0</v>
      </c>
      <c r="M11" s="141">
        <f t="shared" si="2"/>
        <v>-16.898901931086709</v>
      </c>
      <c r="N11" s="142">
        <v>47180</v>
      </c>
      <c r="O11" s="143">
        <f t="shared" si="6"/>
        <v>2641</v>
      </c>
      <c r="P11" s="144">
        <f t="shared" si="7"/>
        <v>17.864445285876563</v>
      </c>
      <c r="Q11" s="145">
        <v>47180</v>
      </c>
      <c r="R11" s="146">
        <f>$R$1</f>
        <v>2670</v>
      </c>
      <c r="S11" s="147">
        <f t="shared" si="4"/>
        <v>17.670411985018728</v>
      </c>
    </row>
    <row r="12" spans="1:19" ht="43.2" x14ac:dyDescent="0.3">
      <c r="A12" s="767"/>
      <c r="B12" s="770"/>
      <c r="C12" s="778"/>
      <c r="D12" s="782"/>
      <c r="E12" s="135" t="s">
        <v>69</v>
      </c>
      <c r="F12" s="135" t="s">
        <v>70</v>
      </c>
      <c r="G12" s="136">
        <f>G11</f>
        <v>44630</v>
      </c>
      <c r="H12" s="137">
        <v>1700</v>
      </c>
      <c r="I12" s="138">
        <f>G12/H12</f>
        <v>26.252941176470589</v>
      </c>
      <c r="J12" s="157">
        <f>J11</f>
        <v>0</v>
      </c>
      <c r="K12" s="137"/>
      <c r="L12" s="474" t="e">
        <f>J12/K12</f>
        <v>#DIV/0!</v>
      </c>
      <c r="M12" s="141" t="e">
        <f t="shared" si="2"/>
        <v>#DIV/0!</v>
      </c>
      <c r="N12" s="142">
        <f>N11</f>
        <v>47180</v>
      </c>
      <c r="O12" s="143">
        <f>H12</f>
        <v>1700</v>
      </c>
      <c r="P12" s="144">
        <f t="shared" si="7"/>
        <v>27.752941176470589</v>
      </c>
      <c r="Q12" s="165">
        <f>Q11</f>
        <v>47180</v>
      </c>
      <c r="R12" s="169">
        <f>O12</f>
        <v>1700</v>
      </c>
      <c r="S12" s="147">
        <f t="shared" si="4"/>
        <v>27.752941176470589</v>
      </c>
    </row>
    <row r="13" spans="1:19" ht="28.8" x14ac:dyDescent="0.3">
      <c r="A13" s="767"/>
      <c r="B13" s="770"/>
      <c r="C13" s="778">
        <v>8</v>
      </c>
      <c r="D13" s="781" t="s">
        <v>23</v>
      </c>
      <c r="E13" s="135" t="s">
        <v>62</v>
      </c>
      <c r="F13" s="135" t="s">
        <v>61</v>
      </c>
      <c r="G13" s="136">
        <v>22120</v>
      </c>
      <c r="H13" s="137">
        <f>$H$1</f>
        <v>2641</v>
      </c>
      <c r="I13" s="138">
        <f t="shared" si="0"/>
        <v>8.3756152972358962</v>
      </c>
      <c r="J13" s="157"/>
      <c r="K13" s="137">
        <f>K1</f>
        <v>2641</v>
      </c>
      <c r="L13" s="158">
        <f t="shared" si="5"/>
        <v>0</v>
      </c>
      <c r="M13" s="141">
        <f t="shared" si="2"/>
        <v>-8.3756152972358962</v>
      </c>
      <c r="N13" s="142">
        <v>20100</v>
      </c>
      <c r="O13" s="143">
        <f>$O$1</f>
        <v>2641</v>
      </c>
      <c r="P13" s="144">
        <f t="shared" si="7"/>
        <v>7.610753502461189</v>
      </c>
      <c r="Q13" s="165">
        <v>20100</v>
      </c>
      <c r="R13" s="146">
        <f>$R$1</f>
        <v>2670</v>
      </c>
      <c r="S13" s="147">
        <f t="shared" si="4"/>
        <v>7.5280898876404496</v>
      </c>
    </row>
    <row r="14" spans="1:19" ht="28.8" x14ac:dyDescent="0.3">
      <c r="A14" s="767"/>
      <c r="B14" s="770"/>
      <c r="C14" s="778"/>
      <c r="D14" s="781"/>
      <c r="E14" s="135" t="s">
        <v>72</v>
      </c>
      <c r="F14" s="135" t="s">
        <v>71</v>
      </c>
      <c r="G14" s="136">
        <f>G13</f>
        <v>22120</v>
      </c>
      <c r="H14" s="137">
        <v>12</v>
      </c>
      <c r="I14" s="138">
        <f t="shared" si="0"/>
        <v>1843.3333333333333</v>
      </c>
      <c r="J14" s="157"/>
      <c r="K14" s="137">
        <v>12</v>
      </c>
      <c r="L14" s="158">
        <f t="shared" si="5"/>
        <v>0</v>
      </c>
      <c r="M14" s="141">
        <f t="shared" si="2"/>
        <v>-1843.3333333333333</v>
      </c>
      <c r="N14" s="142">
        <f>N13</f>
        <v>20100</v>
      </c>
      <c r="O14" s="143">
        <v>12</v>
      </c>
      <c r="P14" s="144">
        <f t="shared" si="7"/>
        <v>1675</v>
      </c>
      <c r="Q14" s="165">
        <f>Q13</f>
        <v>20100</v>
      </c>
      <c r="R14" s="146">
        <v>12</v>
      </c>
      <c r="S14" s="147">
        <f t="shared" si="4"/>
        <v>1675</v>
      </c>
    </row>
    <row r="15" spans="1:19" ht="27" customHeight="1" x14ac:dyDescent="0.3">
      <c r="A15" s="767"/>
      <c r="B15" s="770"/>
      <c r="C15" s="778">
        <v>11</v>
      </c>
      <c r="D15" s="779" t="s">
        <v>24</v>
      </c>
      <c r="E15" s="135" t="s">
        <v>62</v>
      </c>
      <c r="F15" s="135" t="s">
        <v>61</v>
      </c>
      <c r="G15" s="136">
        <v>67267</v>
      </c>
      <c r="H15" s="137">
        <f>$H$1</f>
        <v>2641</v>
      </c>
      <c r="I15" s="138">
        <f t="shared" si="0"/>
        <v>25.470276410450587</v>
      </c>
      <c r="J15" s="157"/>
      <c r="K15" s="137">
        <f>K1</f>
        <v>2641</v>
      </c>
      <c r="L15" s="158">
        <f t="shared" si="5"/>
        <v>0</v>
      </c>
      <c r="M15" s="141">
        <f t="shared" si="2"/>
        <v>-25.470276410450587</v>
      </c>
      <c r="N15" s="142">
        <v>67345</v>
      </c>
      <c r="O15" s="143">
        <f>$O$1</f>
        <v>2641</v>
      </c>
      <c r="P15" s="144">
        <f t="shared" si="7"/>
        <v>25.499810677773571</v>
      </c>
      <c r="Q15" s="145">
        <v>67345</v>
      </c>
      <c r="R15" s="146">
        <f>$R$1</f>
        <v>2670</v>
      </c>
      <c r="S15" s="147">
        <f t="shared" si="4"/>
        <v>25.222846441947567</v>
      </c>
    </row>
    <row r="16" spans="1:19" ht="29.4" thickBot="1" x14ac:dyDescent="0.35">
      <c r="A16" s="768"/>
      <c r="B16" s="771"/>
      <c r="C16" s="785"/>
      <c r="D16" s="787"/>
      <c r="E16" s="170" t="s">
        <v>73</v>
      </c>
      <c r="F16" s="170" t="s">
        <v>74</v>
      </c>
      <c r="G16" s="171" t="s">
        <v>391</v>
      </c>
      <c r="H16" s="172" t="s">
        <v>391</v>
      </c>
      <c r="I16" s="173">
        <v>0</v>
      </c>
      <c r="J16" s="174"/>
      <c r="K16" s="172"/>
      <c r="L16" s="175">
        <v>0</v>
      </c>
      <c r="M16" s="176">
        <f>L16-I16</f>
        <v>0</v>
      </c>
      <c r="N16" s="177" t="s">
        <v>391</v>
      </c>
      <c r="O16" s="178" t="s">
        <v>391</v>
      </c>
      <c r="P16" s="179">
        <v>0</v>
      </c>
      <c r="Q16" s="180" t="s">
        <v>391</v>
      </c>
      <c r="R16" s="181" t="s">
        <v>391</v>
      </c>
      <c r="S16" s="182">
        <v>0</v>
      </c>
    </row>
    <row r="17" spans="1:19" ht="15.75" thickBot="1" x14ac:dyDescent="0.3">
      <c r="A17" s="183"/>
      <c r="B17" s="183"/>
      <c r="C17" s="184"/>
      <c r="D17" s="183"/>
      <c r="E17" s="185"/>
      <c r="F17" s="183"/>
      <c r="G17" s="186"/>
      <c r="H17" s="187"/>
      <c r="I17" s="188"/>
      <c r="J17" s="188"/>
      <c r="K17" s="188"/>
      <c r="L17" s="187"/>
      <c r="M17" s="188"/>
      <c r="N17" s="189"/>
      <c r="P17" s="190"/>
      <c r="Q17" s="189"/>
      <c r="S17" s="191"/>
    </row>
    <row r="18" spans="1:19" ht="28.8" x14ac:dyDescent="0.3">
      <c r="A18" s="766">
        <v>3</v>
      </c>
      <c r="B18" s="769" t="s">
        <v>4</v>
      </c>
      <c r="C18" s="783">
        <v>1</v>
      </c>
      <c r="D18" s="784" t="s">
        <v>25</v>
      </c>
      <c r="E18" s="120" t="s">
        <v>62</v>
      </c>
      <c r="F18" s="120" t="s">
        <v>61</v>
      </c>
      <c r="G18" s="121">
        <v>53757</v>
      </c>
      <c r="H18" s="122">
        <f>$H$1</f>
        <v>2641</v>
      </c>
      <c r="I18" s="123">
        <f t="shared" si="0"/>
        <v>20.354789852328665</v>
      </c>
      <c r="J18" s="124"/>
      <c r="K18" s="122">
        <f>K1</f>
        <v>2641</v>
      </c>
      <c r="L18" s="125">
        <f>J18/K18</f>
        <v>0</v>
      </c>
      <c r="M18" s="126">
        <f>L18-I18</f>
        <v>-20.354789852328665</v>
      </c>
      <c r="N18" s="127">
        <v>53712</v>
      </c>
      <c r="O18" s="128">
        <f>$O$1</f>
        <v>2641</v>
      </c>
      <c r="P18" s="129">
        <f t="shared" ref="P18" si="8">N18/O18</f>
        <v>20.33775085195002</v>
      </c>
      <c r="Q18" s="130">
        <v>53712</v>
      </c>
      <c r="R18" s="131">
        <f>$R$1</f>
        <v>2670</v>
      </c>
      <c r="S18" s="132">
        <f t="shared" si="4"/>
        <v>20.11685393258427</v>
      </c>
    </row>
    <row r="19" spans="1:19" ht="21" customHeight="1" thickBot="1" x14ac:dyDescent="0.35">
      <c r="A19" s="767"/>
      <c r="B19" s="770"/>
      <c r="C19" s="778"/>
      <c r="D19" s="782"/>
      <c r="E19" s="135" t="s">
        <v>75</v>
      </c>
      <c r="F19" s="135" t="s">
        <v>76</v>
      </c>
      <c r="G19" s="192" t="s">
        <v>391</v>
      </c>
      <c r="H19" s="137" t="s">
        <v>391</v>
      </c>
      <c r="I19" s="172">
        <v>100</v>
      </c>
      <c r="J19" s="194" t="s">
        <v>391</v>
      </c>
      <c r="K19" s="195" t="s">
        <v>391</v>
      </c>
      <c r="L19" s="137"/>
      <c r="M19" s="196">
        <f>L19-I19</f>
        <v>-100</v>
      </c>
      <c r="N19" s="197" t="s">
        <v>391</v>
      </c>
      <c r="O19" s="198" t="s">
        <v>391</v>
      </c>
      <c r="P19" s="198">
        <f>I19</f>
        <v>100</v>
      </c>
      <c r="Q19" s="165" t="s">
        <v>391</v>
      </c>
      <c r="R19" s="146" t="s">
        <v>391</v>
      </c>
      <c r="S19" s="423">
        <f>P19</f>
        <v>100</v>
      </c>
    </row>
    <row r="20" spans="1:19" ht="45.75" customHeight="1" thickBot="1" x14ac:dyDescent="0.35">
      <c r="A20" s="767"/>
      <c r="B20" s="770"/>
      <c r="C20" s="778"/>
      <c r="D20" s="782"/>
      <c r="E20" s="135" t="s">
        <v>78</v>
      </c>
      <c r="F20" s="135" t="s">
        <v>77</v>
      </c>
      <c r="G20" s="172">
        <v>450</v>
      </c>
      <c r="H20" s="137">
        <v>1580</v>
      </c>
      <c r="I20" s="160">
        <f>G20/H20</f>
        <v>0.2848101265822785</v>
      </c>
      <c r="J20" s="157"/>
      <c r="K20" s="137">
        <v>1580</v>
      </c>
      <c r="L20" s="161">
        <f>J20/K20</f>
        <v>0</v>
      </c>
      <c r="M20" s="199">
        <f>L20-I20</f>
        <v>-0.2848101265822785</v>
      </c>
      <c r="N20" s="200">
        <f>G20</f>
        <v>450</v>
      </c>
      <c r="O20" s="143">
        <v>1580</v>
      </c>
      <c r="P20" s="153">
        <f>N20/O20</f>
        <v>0.2848101265822785</v>
      </c>
      <c r="Q20" s="201">
        <f>N20</f>
        <v>450</v>
      </c>
      <c r="R20" s="146">
        <v>1580</v>
      </c>
      <c r="S20" s="202">
        <f t="shared" si="4"/>
        <v>0.2848101265822785</v>
      </c>
    </row>
    <row r="21" spans="1:19" ht="28.8" x14ac:dyDescent="0.3">
      <c r="A21" s="767"/>
      <c r="B21" s="770"/>
      <c r="C21" s="778">
        <v>2</v>
      </c>
      <c r="D21" s="781" t="s">
        <v>26</v>
      </c>
      <c r="E21" s="135" t="s">
        <v>62</v>
      </c>
      <c r="F21" s="135" t="s">
        <v>61</v>
      </c>
      <c r="G21" s="136">
        <v>7500</v>
      </c>
      <c r="H21" s="137">
        <f>$H$1</f>
        <v>2641</v>
      </c>
      <c r="I21" s="138">
        <f>G21/H21</f>
        <v>2.8398333964407421</v>
      </c>
      <c r="J21" s="157"/>
      <c r="K21" s="137">
        <f>K1</f>
        <v>2641</v>
      </c>
      <c r="L21" s="203">
        <f>J21/K21</f>
        <v>0</v>
      </c>
      <c r="M21" s="141">
        <f>L21-I21</f>
        <v>-2.8398333964407421</v>
      </c>
      <c r="N21" s="142">
        <v>8000</v>
      </c>
      <c r="O21" s="143">
        <f t="shared" ref="O21" si="9">$O$1</f>
        <v>2641</v>
      </c>
      <c r="P21" s="144">
        <f>N21/O21</f>
        <v>3.0291556228701251</v>
      </c>
      <c r="Q21" s="165">
        <v>8000</v>
      </c>
      <c r="R21" s="146">
        <f>$R$1</f>
        <v>2670</v>
      </c>
      <c r="S21" s="147">
        <f t="shared" si="4"/>
        <v>2.9962546816479403</v>
      </c>
    </row>
    <row r="22" spans="1:19" ht="15" thickBot="1" x14ac:dyDescent="0.35">
      <c r="A22" s="768"/>
      <c r="B22" s="771"/>
      <c r="C22" s="785"/>
      <c r="D22" s="786"/>
      <c r="E22" s="204" t="s">
        <v>79</v>
      </c>
      <c r="F22" s="204" t="s">
        <v>80</v>
      </c>
      <c r="G22" s="205"/>
      <c r="H22" s="206"/>
      <c r="I22" s="207"/>
      <c r="J22" s="208"/>
      <c r="K22" s="209"/>
      <c r="L22" s="206"/>
      <c r="M22" s="210">
        <f>L22-I22</f>
        <v>0</v>
      </c>
      <c r="N22" s="211"/>
      <c r="O22" s="212"/>
      <c r="P22" s="212"/>
      <c r="Q22" s="213"/>
      <c r="R22" s="214"/>
      <c r="S22" s="215"/>
    </row>
    <row r="23" spans="1:19" s="183" customFormat="1" ht="15.75" thickBot="1" x14ac:dyDescent="0.3">
      <c r="C23" s="184"/>
      <c r="E23" s="185"/>
      <c r="F23" s="185"/>
      <c r="G23" s="186"/>
      <c r="H23" s="187"/>
      <c r="I23" s="188"/>
      <c r="J23" s="188"/>
      <c r="K23" s="188"/>
      <c r="L23" s="187"/>
      <c r="M23" s="188"/>
      <c r="N23" s="186"/>
      <c r="P23" s="216"/>
      <c r="Q23" s="217"/>
      <c r="S23" s="218"/>
    </row>
    <row r="24" spans="1:19" ht="28.8" x14ac:dyDescent="0.3">
      <c r="A24" s="766">
        <v>4</v>
      </c>
      <c r="B24" s="769" t="s">
        <v>5</v>
      </c>
      <c r="C24" s="783">
        <v>1</v>
      </c>
      <c r="D24" s="797" t="s">
        <v>27</v>
      </c>
      <c r="E24" s="120" t="s">
        <v>62</v>
      </c>
      <c r="F24" s="120" t="s">
        <v>61</v>
      </c>
      <c r="G24" s="121">
        <v>348404.12</v>
      </c>
      <c r="H24" s="122">
        <f>$H$1</f>
        <v>2641</v>
      </c>
      <c r="I24" s="123">
        <f>G24/H24</f>
        <v>131.92128739113971</v>
      </c>
      <c r="J24" s="219"/>
      <c r="K24" s="122">
        <f>K1</f>
        <v>2641</v>
      </c>
      <c r="L24" s="220">
        <f>J24/K24</f>
        <v>0</v>
      </c>
      <c r="M24" s="126">
        <f>L24-I24</f>
        <v>-131.92128739113971</v>
      </c>
      <c r="N24" s="221">
        <v>24600</v>
      </c>
      <c r="O24" s="128">
        <f t="shared" ref="O24:O26" si="10">$O$1</f>
        <v>2641</v>
      </c>
      <c r="P24" s="129">
        <f>N24/O24</f>
        <v>9.3146535403256348</v>
      </c>
      <c r="Q24" s="130">
        <v>24600</v>
      </c>
      <c r="R24" s="131">
        <f>$R$1</f>
        <v>2670</v>
      </c>
      <c r="S24" s="132">
        <f t="shared" si="4"/>
        <v>9.213483146067416</v>
      </c>
    </row>
    <row r="25" spans="1:19" ht="15" thickBot="1" x14ac:dyDescent="0.35">
      <c r="A25" s="767"/>
      <c r="B25" s="770"/>
      <c r="C25" s="778"/>
      <c r="D25" s="779"/>
      <c r="E25" s="135" t="s">
        <v>81</v>
      </c>
      <c r="F25" s="135" t="s">
        <v>82</v>
      </c>
      <c r="G25" s="136">
        <f>G24</f>
        <v>348404.12</v>
      </c>
      <c r="H25" s="172">
        <v>65</v>
      </c>
      <c r="I25" s="138">
        <f>G25/H25</f>
        <v>5360.0633846153842</v>
      </c>
      <c r="J25" s="157"/>
      <c r="K25" s="137">
        <f>K1</f>
        <v>2641</v>
      </c>
      <c r="L25" s="203">
        <f>J25/K25</f>
        <v>0</v>
      </c>
      <c r="M25" s="141">
        <f>L25-I25</f>
        <v>-5360.0633846153842</v>
      </c>
      <c r="N25" s="222">
        <f>N24</f>
        <v>24600</v>
      </c>
      <c r="O25" s="143">
        <f>H25</f>
        <v>65</v>
      </c>
      <c r="P25" s="144">
        <f>N25/O25</f>
        <v>378.46153846153845</v>
      </c>
      <c r="Q25" s="145">
        <f>Q24</f>
        <v>24600</v>
      </c>
      <c r="R25" s="146">
        <f>O25</f>
        <v>65</v>
      </c>
      <c r="S25" s="147">
        <f t="shared" si="4"/>
        <v>378.46153846153845</v>
      </c>
    </row>
    <row r="26" spans="1:19" ht="28.8" x14ac:dyDescent="0.3">
      <c r="A26" s="767"/>
      <c r="B26" s="770"/>
      <c r="C26" s="778">
        <v>2</v>
      </c>
      <c r="D26" s="781" t="s">
        <v>28</v>
      </c>
      <c r="E26" s="135" t="s">
        <v>62</v>
      </c>
      <c r="F26" s="135" t="s">
        <v>61</v>
      </c>
      <c r="G26" s="136">
        <v>88600</v>
      </c>
      <c r="H26" s="137">
        <f>$H$1</f>
        <v>2641</v>
      </c>
      <c r="I26" s="138">
        <f t="shared" ref="I26:I31" si="11">G26/H26</f>
        <v>33.547898523286634</v>
      </c>
      <c r="J26" s="157"/>
      <c r="K26" s="137">
        <f>K1</f>
        <v>2641</v>
      </c>
      <c r="L26" s="203">
        <f t="shared" ref="L26:L34" si="12">J26/K26</f>
        <v>0</v>
      </c>
      <c r="M26" s="141">
        <f t="shared" ref="M26:M34" si="13">L26-I26</f>
        <v>-33.547898523286634</v>
      </c>
      <c r="N26" s="222">
        <v>90200</v>
      </c>
      <c r="O26" s="143">
        <f t="shared" si="10"/>
        <v>2641</v>
      </c>
      <c r="P26" s="144">
        <f t="shared" ref="P26:P31" si="14">N26/O26</f>
        <v>34.153729647860658</v>
      </c>
      <c r="Q26" s="145">
        <v>90200</v>
      </c>
      <c r="R26" s="146">
        <f>$R$1</f>
        <v>2670</v>
      </c>
      <c r="S26" s="147">
        <f t="shared" si="4"/>
        <v>33.782771535580522</v>
      </c>
    </row>
    <row r="27" spans="1:19" ht="43.8" thickBot="1" x14ac:dyDescent="0.35">
      <c r="A27" s="767"/>
      <c r="B27" s="770"/>
      <c r="C27" s="778"/>
      <c r="D27" s="781"/>
      <c r="E27" s="135" t="s">
        <v>83</v>
      </c>
      <c r="F27" s="135" t="s">
        <v>84</v>
      </c>
      <c r="G27" s="136">
        <f>G26</f>
        <v>88600</v>
      </c>
      <c r="H27" s="172">
        <v>370</v>
      </c>
      <c r="I27" s="138">
        <f t="shared" si="11"/>
        <v>239.45945945945945</v>
      </c>
      <c r="J27" s="157"/>
      <c r="K27" s="137"/>
      <c r="L27" s="203" t="e">
        <f t="shared" si="12"/>
        <v>#DIV/0!</v>
      </c>
      <c r="M27" s="141" t="e">
        <f t="shared" si="13"/>
        <v>#DIV/0!</v>
      </c>
      <c r="N27" s="223">
        <f>N26</f>
        <v>90200</v>
      </c>
      <c r="O27" s="143">
        <f>H27</f>
        <v>370</v>
      </c>
      <c r="P27" s="144">
        <f t="shared" si="14"/>
        <v>243.78378378378378</v>
      </c>
      <c r="Q27" s="165">
        <f>Q26</f>
        <v>90200</v>
      </c>
      <c r="R27" s="146">
        <f>O27</f>
        <v>370</v>
      </c>
      <c r="S27" s="147">
        <f t="shared" si="4"/>
        <v>243.78378378378378</v>
      </c>
    </row>
    <row r="28" spans="1:19" ht="28.5" customHeight="1" x14ac:dyDescent="0.3">
      <c r="A28" s="767"/>
      <c r="B28" s="770"/>
      <c r="C28" s="133">
        <v>4</v>
      </c>
      <c r="D28" s="134" t="s">
        <v>29</v>
      </c>
      <c r="E28" s="135" t="s">
        <v>62</v>
      </c>
      <c r="F28" s="135" t="s">
        <v>61</v>
      </c>
      <c r="G28" s="136">
        <v>1800</v>
      </c>
      <c r="H28" s="137">
        <f>H1</f>
        <v>2641</v>
      </c>
      <c r="I28" s="138">
        <f t="shared" si="11"/>
        <v>0.68156001514577813</v>
      </c>
      <c r="J28" s="157"/>
      <c r="K28" s="137">
        <f>K1</f>
        <v>2641</v>
      </c>
      <c r="L28" s="203">
        <f t="shared" si="12"/>
        <v>0</v>
      </c>
      <c r="M28" s="141">
        <f t="shared" si="13"/>
        <v>-0.68156001514577813</v>
      </c>
      <c r="N28" s="223">
        <v>1800</v>
      </c>
      <c r="O28" s="143">
        <f>O1</f>
        <v>2641</v>
      </c>
      <c r="P28" s="144">
        <f t="shared" si="14"/>
        <v>0.68156001514577813</v>
      </c>
      <c r="Q28" s="165">
        <v>1800</v>
      </c>
      <c r="R28" s="146">
        <f>$R$1</f>
        <v>2670</v>
      </c>
      <c r="S28" s="147">
        <f t="shared" si="4"/>
        <v>0.6741573033707865</v>
      </c>
    </row>
    <row r="29" spans="1:19" ht="31.5" customHeight="1" x14ac:dyDescent="0.3">
      <c r="A29" s="767"/>
      <c r="B29" s="770"/>
      <c r="C29" s="778">
        <v>6</v>
      </c>
      <c r="D29" s="781" t="s">
        <v>30</v>
      </c>
      <c r="E29" s="135" t="s">
        <v>62</v>
      </c>
      <c r="F29" s="135" t="s">
        <v>61</v>
      </c>
      <c r="G29" s="136">
        <v>175054</v>
      </c>
      <c r="H29" s="137">
        <f>H1</f>
        <v>2641</v>
      </c>
      <c r="I29" s="138">
        <f t="shared" si="11"/>
        <v>66.283226050738364</v>
      </c>
      <c r="J29" s="157"/>
      <c r="K29" s="137">
        <f>K1</f>
        <v>2641</v>
      </c>
      <c r="L29" s="203">
        <f t="shared" si="12"/>
        <v>0</v>
      </c>
      <c r="M29" s="141">
        <f t="shared" si="13"/>
        <v>-66.283226050738364</v>
      </c>
      <c r="N29" s="222">
        <v>178610</v>
      </c>
      <c r="O29" s="143">
        <f>O1</f>
        <v>2641</v>
      </c>
      <c r="P29" s="144">
        <f t="shared" si="14"/>
        <v>67.629685725104125</v>
      </c>
      <c r="Q29" s="145">
        <v>178610</v>
      </c>
      <c r="R29" s="146">
        <f>$R$1</f>
        <v>2670</v>
      </c>
      <c r="S29" s="147">
        <f t="shared" si="4"/>
        <v>66.895131086142328</v>
      </c>
    </row>
    <row r="30" spans="1:19" ht="33" customHeight="1" thickBot="1" x14ac:dyDescent="0.35">
      <c r="A30" s="767"/>
      <c r="B30" s="770"/>
      <c r="C30" s="778"/>
      <c r="D30" s="781"/>
      <c r="E30" s="135" t="s">
        <v>85</v>
      </c>
      <c r="F30" s="135" t="s">
        <v>86</v>
      </c>
      <c r="G30" s="136">
        <v>149500</v>
      </c>
      <c r="H30" s="172">
        <v>27500</v>
      </c>
      <c r="I30" s="138">
        <f t="shared" si="11"/>
        <v>5.4363636363636365</v>
      </c>
      <c r="J30" s="157"/>
      <c r="K30" s="137"/>
      <c r="L30" s="203" t="e">
        <f t="shared" si="12"/>
        <v>#DIV/0!</v>
      </c>
      <c r="M30" s="141" t="e">
        <f t="shared" si="13"/>
        <v>#DIV/0!</v>
      </c>
      <c r="N30" s="223">
        <v>149500</v>
      </c>
      <c r="O30" s="143">
        <f>H30</f>
        <v>27500</v>
      </c>
      <c r="P30" s="144">
        <f t="shared" si="14"/>
        <v>5.4363636363636365</v>
      </c>
      <c r="Q30" s="165">
        <v>0</v>
      </c>
      <c r="R30" s="146">
        <f>O30</f>
        <v>27500</v>
      </c>
      <c r="S30" s="147">
        <f t="shared" si="4"/>
        <v>0</v>
      </c>
    </row>
    <row r="31" spans="1:19" ht="29.4" thickBot="1" x14ac:dyDescent="0.35">
      <c r="A31" s="768"/>
      <c r="B31" s="771"/>
      <c r="C31" s="785"/>
      <c r="D31" s="786"/>
      <c r="E31" s="170" t="s">
        <v>87</v>
      </c>
      <c r="F31" s="170" t="s">
        <v>88</v>
      </c>
      <c r="G31" s="171">
        <v>32325</v>
      </c>
      <c r="H31" s="172">
        <v>50</v>
      </c>
      <c r="I31" s="173">
        <f t="shared" si="11"/>
        <v>646.5</v>
      </c>
      <c r="J31" s="174"/>
      <c r="K31" s="172"/>
      <c r="L31" s="175" t="e">
        <f t="shared" si="12"/>
        <v>#DIV/0!</v>
      </c>
      <c r="M31" s="224" t="e">
        <f t="shared" si="13"/>
        <v>#DIV/0!</v>
      </c>
      <c r="N31" s="225">
        <v>32325</v>
      </c>
      <c r="O31" s="178">
        <f>H31</f>
        <v>50</v>
      </c>
      <c r="P31" s="179">
        <f t="shared" si="14"/>
        <v>646.5</v>
      </c>
      <c r="Q31" s="180">
        <v>32325</v>
      </c>
      <c r="R31" s="181">
        <f>O31</f>
        <v>50</v>
      </c>
      <c r="S31" s="182">
        <f t="shared" si="4"/>
        <v>646.5</v>
      </c>
    </row>
    <row r="32" spans="1:19" s="183" customFormat="1" ht="15.75" thickBot="1" x14ac:dyDescent="0.3">
      <c r="C32" s="184"/>
      <c r="E32" s="226"/>
      <c r="G32" s="227"/>
      <c r="H32" s="187"/>
      <c r="I32" s="188"/>
      <c r="J32" s="188"/>
      <c r="K32" s="188"/>
      <c r="L32" s="187"/>
      <c r="M32" s="188"/>
      <c r="N32" s="186"/>
      <c r="P32" s="216"/>
      <c r="Q32" s="217"/>
      <c r="S32" s="218"/>
    </row>
    <row r="33" spans="1:19" ht="28.8" x14ac:dyDescent="0.3">
      <c r="A33" s="766">
        <v>5</v>
      </c>
      <c r="B33" s="769" t="s">
        <v>6</v>
      </c>
      <c r="C33" s="228">
        <v>1</v>
      </c>
      <c r="D33" s="229" t="s">
        <v>31</v>
      </c>
      <c r="E33" s="229" t="s">
        <v>62</v>
      </c>
      <c r="F33" s="229" t="s">
        <v>61</v>
      </c>
      <c r="G33" s="230">
        <v>0</v>
      </c>
      <c r="H33" s="231">
        <f>$H$1</f>
        <v>2641</v>
      </c>
      <c r="I33" s="232">
        <f>G33/H33</f>
        <v>0</v>
      </c>
      <c r="J33" s="233"/>
      <c r="K33" s="231">
        <f>K1</f>
        <v>2641</v>
      </c>
      <c r="L33" s="234">
        <f t="shared" si="12"/>
        <v>0</v>
      </c>
      <c r="M33" s="235">
        <f t="shared" si="13"/>
        <v>0</v>
      </c>
      <c r="N33" s="236"/>
      <c r="O33" s="237">
        <f t="shared" ref="O33:O34" si="15">$O$1</f>
        <v>2641</v>
      </c>
      <c r="P33" s="238">
        <f>N33/O33</f>
        <v>0</v>
      </c>
      <c r="Q33" s="239"/>
      <c r="R33" s="237">
        <f>$R$1</f>
        <v>2670</v>
      </c>
      <c r="S33" s="240">
        <f t="shared" si="4"/>
        <v>0</v>
      </c>
    </row>
    <row r="34" spans="1:19" ht="29.4" thickBot="1" x14ac:dyDescent="0.35">
      <c r="A34" s="768"/>
      <c r="B34" s="771"/>
      <c r="C34" s="241">
        <v>2</v>
      </c>
      <c r="D34" s="242" t="s">
        <v>32</v>
      </c>
      <c r="E34" s="170" t="s">
        <v>62</v>
      </c>
      <c r="F34" s="170" t="s">
        <v>61</v>
      </c>
      <c r="G34" s="171">
        <v>23700</v>
      </c>
      <c r="H34" s="172">
        <f>$H$1</f>
        <v>2641</v>
      </c>
      <c r="I34" s="173">
        <f>G34/H34</f>
        <v>8.9738735327527444</v>
      </c>
      <c r="J34" s="174"/>
      <c r="K34" s="172">
        <f>K1</f>
        <v>2641</v>
      </c>
      <c r="L34" s="175">
        <f t="shared" si="12"/>
        <v>0</v>
      </c>
      <c r="M34" s="224">
        <f t="shared" si="13"/>
        <v>-8.9738735327527444</v>
      </c>
      <c r="N34" s="243">
        <v>23100</v>
      </c>
      <c r="O34" s="178">
        <f t="shared" si="15"/>
        <v>2641</v>
      </c>
      <c r="P34" s="179">
        <f>N34/O34</f>
        <v>8.7466868610374853</v>
      </c>
      <c r="Q34" s="244">
        <v>23100</v>
      </c>
      <c r="R34" s="181">
        <f>$R$1</f>
        <v>2670</v>
      </c>
      <c r="S34" s="182">
        <f t="shared" si="4"/>
        <v>8.6516853932584272</v>
      </c>
    </row>
    <row r="35" spans="1:19" s="183" customFormat="1" ht="15.75" thickBot="1" x14ac:dyDescent="0.3">
      <c r="C35" s="184"/>
      <c r="E35" s="226"/>
      <c r="F35" s="185"/>
      <c r="G35" s="186"/>
      <c r="H35" s="187"/>
      <c r="I35" s="188"/>
      <c r="J35" s="188"/>
      <c r="K35" s="188"/>
      <c r="L35" s="187"/>
      <c r="M35" s="188"/>
      <c r="N35" s="186"/>
      <c r="P35" s="216"/>
      <c r="Q35" s="217"/>
      <c r="S35" s="218"/>
    </row>
    <row r="36" spans="1:19" ht="28.8" x14ac:dyDescent="0.3">
      <c r="A36" s="766">
        <v>6</v>
      </c>
      <c r="B36" s="769" t="s">
        <v>7</v>
      </c>
      <c r="C36" s="118">
        <v>1</v>
      </c>
      <c r="D36" s="245" t="s">
        <v>33</v>
      </c>
      <c r="E36" s="120" t="s">
        <v>62</v>
      </c>
      <c r="F36" s="120" t="s">
        <v>61</v>
      </c>
      <c r="G36" s="121">
        <v>38550</v>
      </c>
      <c r="H36" s="122">
        <f>$H$1</f>
        <v>2641</v>
      </c>
      <c r="I36" s="123">
        <f>G36/H36</f>
        <v>14.596743657705415</v>
      </c>
      <c r="J36" s="219"/>
      <c r="K36" s="122">
        <f>K1</f>
        <v>2641</v>
      </c>
      <c r="L36" s="220">
        <f t="shared" ref="L36:L37" si="16">J36/K36</f>
        <v>0</v>
      </c>
      <c r="M36" s="126">
        <f t="shared" ref="M36:M37" si="17">L36-I36</f>
        <v>-14.596743657705415</v>
      </c>
      <c r="N36" s="127">
        <v>37500</v>
      </c>
      <c r="O36" s="128">
        <f t="shared" ref="O36:O37" si="18">$O$1</f>
        <v>2641</v>
      </c>
      <c r="P36" s="129">
        <f>N36/O36</f>
        <v>14.19916698220371</v>
      </c>
      <c r="Q36" s="130">
        <v>37500</v>
      </c>
      <c r="R36" s="131">
        <f>$R$1</f>
        <v>2670</v>
      </c>
      <c r="S36" s="132">
        <f t="shared" si="4"/>
        <v>14.044943820224718</v>
      </c>
    </row>
    <row r="37" spans="1:19" ht="29.4" thickBot="1" x14ac:dyDescent="0.35">
      <c r="A37" s="768"/>
      <c r="B37" s="771"/>
      <c r="C37" s="241">
        <v>2</v>
      </c>
      <c r="D37" s="246" t="s">
        <v>34</v>
      </c>
      <c r="E37" s="170" t="s">
        <v>62</v>
      </c>
      <c r="F37" s="170" t="s">
        <v>61</v>
      </c>
      <c r="G37" s="171">
        <v>0</v>
      </c>
      <c r="H37" s="172">
        <f>$H$1</f>
        <v>2641</v>
      </c>
      <c r="I37" s="173">
        <f>G37/H37</f>
        <v>0</v>
      </c>
      <c r="J37" s="174"/>
      <c r="K37" s="172">
        <f>$K$1</f>
        <v>2641</v>
      </c>
      <c r="L37" s="175">
        <f t="shared" si="16"/>
        <v>0</v>
      </c>
      <c r="M37" s="224">
        <f t="shared" si="17"/>
        <v>0</v>
      </c>
      <c r="N37" s="247">
        <v>0</v>
      </c>
      <c r="O37" s="178">
        <f t="shared" si="18"/>
        <v>2641</v>
      </c>
      <c r="P37" s="179">
        <f>N37/O37</f>
        <v>0</v>
      </c>
      <c r="Q37" s="180">
        <v>0</v>
      </c>
      <c r="R37" s="181">
        <f>$R$1</f>
        <v>2670</v>
      </c>
      <c r="S37" s="182">
        <f t="shared" si="4"/>
        <v>0</v>
      </c>
    </row>
    <row r="38" spans="1:19" s="183" customFormat="1" ht="15.75" thickBot="1" x14ac:dyDescent="0.3">
      <c r="C38" s="184"/>
      <c r="E38" s="226"/>
      <c r="F38" s="185"/>
      <c r="G38" s="186"/>
      <c r="H38" s="187"/>
      <c r="I38" s="188"/>
      <c r="J38" s="188"/>
      <c r="K38" s="188"/>
      <c r="L38" s="187"/>
      <c r="M38" s="188"/>
      <c r="N38" s="186"/>
      <c r="P38" s="216"/>
      <c r="Q38" s="217"/>
      <c r="S38" s="218"/>
    </row>
    <row r="39" spans="1:19" ht="28.8" x14ac:dyDescent="0.3">
      <c r="A39" s="790">
        <v>8</v>
      </c>
      <c r="B39" s="769" t="s">
        <v>8</v>
      </c>
      <c r="C39" s="783">
        <v>1</v>
      </c>
      <c r="D39" s="784" t="s">
        <v>35</v>
      </c>
      <c r="E39" s="120" t="s">
        <v>62</v>
      </c>
      <c r="F39" s="120" t="s">
        <v>61</v>
      </c>
      <c r="G39" s="121">
        <v>0</v>
      </c>
      <c r="H39" s="122">
        <f>$H$1</f>
        <v>2641</v>
      </c>
      <c r="I39" s="123">
        <f>G39/H39</f>
        <v>0</v>
      </c>
      <c r="J39" s="219"/>
      <c r="K39" s="122">
        <f>$K$1</f>
        <v>2641</v>
      </c>
      <c r="L39" s="220">
        <f t="shared" ref="L39" si="19">J39/K39</f>
        <v>0</v>
      </c>
      <c r="M39" s="126">
        <f t="shared" ref="M39" si="20">L39-I39</f>
        <v>0</v>
      </c>
      <c r="N39" s="127">
        <v>0</v>
      </c>
      <c r="O39" s="128">
        <f t="shared" ref="O39" si="21">$O$1</f>
        <v>2641</v>
      </c>
      <c r="P39" s="129">
        <f>N39/O39</f>
        <v>0</v>
      </c>
      <c r="Q39" s="248">
        <v>0</v>
      </c>
      <c r="R39" s="131">
        <f>$R$1</f>
        <v>2670</v>
      </c>
      <c r="S39" s="249">
        <f t="shared" si="4"/>
        <v>0</v>
      </c>
    </row>
    <row r="40" spans="1:19" ht="28.8" x14ac:dyDescent="0.3">
      <c r="A40" s="791"/>
      <c r="B40" s="770"/>
      <c r="C40" s="778"/>
      <c r="D40" s="782"/>
      <c r="E40" s="135" t="s">
        <v>392</v>
      </c>
      <c r="F40" s="135" t="s">
        <v>67</v>
      </c>
      <c r="G40" s="136" t="s">
        <v>391</v>
      </c>
      <c r="H40" s="158" t="s">
        <v>391</v>
      </c>
      <c r="I40" s="138">
        <v>30000</v>
      </c>
      <c r="J40" s="136" t="s">
        <v>391</v>
      </c>
      <c r="K40" s="158" t="s">
        <v>391</v>
      </c>
      <c r="L40" s="158">
        <v>0</v>
      </c>
      <c r="M40" s="138">
        <f>L40-I40</f>
        <v>-30000</v>
      </c>
      <c r="N40" s="142" t="s">
        <v>391</v>
      </c>
      <c r="O40" s="250" t="s">
        <v>391</v>
      </c>
      <c r="P40" s="250">
        <v>30000</v>
      </c>
      <c r="Q40" s="145" t="s">
        <v>391</v>
      </c>
      <c r="R40" s="155" t="s">
        <v>391</v>
      </c>
      <c r="S40" s="155">
        <v>30000</v>
      </c>
    </row>
    <row r="41" spans="1:19" ht="43.2" x14ac:dyDescent="0.3">
      <c r="A41" s="791"/>
      <c r="B41" s="770"/>
      <c r="C41" s="778"/>
      <c r="D41" s="782"/>
      <c r="E41" s="135" t="s">
        <v>68</v>
      </c>
      <c r="F41" s="135" t="s">
        <v>393</v>
      </c>
      <c r="G41" s="136" t="s">
        <v>391</v>
      </c>
      <c r="H41" s="158" t="s">
        <v>391</v>
      </c>
      <c r="I41" s="309">
        <v>216</v>
      </c>
      <c r="J41" s="251" t="s">
        <v>391</v>
      </c>
      <c r="K41" s="252" t="s">
        <v>391</v>
      </c>
      <c r="L41" s="193" t="s">
        <v>325</v>
      </c>
      <c r="M41" s="253" t="e">
        <f>L41-I41</f>
        <v>#VALUE!</v>
      </c>
      <c r="N41" s="142" t="s">
        <v>391</v>
      </c>
      <c r="O41" s="143" t="s">
        <v>391</v>
      </c>
      <c r="P41" s="254">
        <f>I41</f>
        <v>216</v>
      </c>
      <c r="Q41" s="255" t="s">
        <v>391</v>
      </c>
      <c r="R41" s="146" t="s">
        <v>391</v>
      </c>
      <c r="S41" s="256">
        <f>P41</f>
        <v>216</v>
      </c>
    </row>
    <row r="42" spans="1:19" ht="30" customHeight="1" x14ac:dyDescent="0.3">
      <c r="A42" s="791"/>
      <c r="B42" s="770"/>
      <c r="C42" s="776">
        <v>2</v>
      </c>
      <c r="D42" s="799" t="s">
        <v>36</v>
      </c>
      <c r="E42" s="257" t="s">
        <v>62</v>
      </c>
      <c r="F42" s="257" t="s">
        <v>61</v>
      </c>
      <c r="G42" s="258">
        <v>0</v>
      </c>
      <c r="H42" s="259">
        <f>$H$1</f>
        <v>2641</v>
      </c>
      <c r="I42" s="260">
        <f>G42/H42</f>
        <v>0</v>
      </c>
      <c r="J42" s="261"/>
      <c r="K42" s="259">
        <f>$K$1</f>
        <v>2641</v>
      </c>
      <c r="L42" s="262">
        <f t="shared" ref="L42:L43" si="22">J42/K42</f>
        <v>0</v>
      </c>
      <c r="M42" s="263">
        <f t="shared" ref="M42:M48" si="23">L42-I42</f>
        <v>0</v>
      </c>
      <c r="N42" s="264"/>
      <c r="O42" s="265">
        <f t="shared" ref="O42" si="24">$O$1</f>
        <v>2641</v>
      </c>
      <c r="P42" s="266">
        <f>N42/O42</f>
        <v>0</v>
      </c>
      <c r="Q42" s="267"/>
      <c r="R42" s="265">
        <f>$R$1</f>
        <v>2670</v>
      </c>
      <c r="S42" s="266">
        <f t="shared" si="4"/>
        <v>0</v>
      </c>
    </row>
    <row r="43" spans="1:19" ht="31.5" customHeight="1" thickBot="1" x14ac:dyDescent="0.35">
      <c r="A43" s="792"/>
      <c r="B43" s="771"/>
      <c r="C43" s="798"/>
      <c r="D43" s="800"/>
      <c r="E43" s="268" t="s">
        <v>108</v>
      </c>
      <c r="F43" s="204" t="s">
        <v>109</v>
      </c>
      <c r="G43" s="269">
        <v>0</v>
      </c>
      <c r="H43" s="206">
        <v>0</v>
      </c>
      <c r="I43" s="270" t="e">
        <f>G43/H43</f>
        <v>#DIV/0!</v>
      </c>
      <c r="J43" s="271"/>
      <c r="K43" s="206"/>
      <c r="L43" s="272" t="e">
        <f t="shared" si="22"/>
        <v>#DIV/0!</v>
      </c>
      <c r="M43" s="273" t="e">
        <f t="shared" si="23"/>
        <v>#DIV/0!</v>
      </c>
      <c r="N43" s="274"/>
      <c r="O43" s="214"/>
      <c r="P43" s="275" t="e">
        <f>N43/O43</f>
        <v>#DIV/0!</v>
      </c>
      <c r="Q43" s="276"/>
      <c r="R43" s="214"/>
      <c r="S43" s="212" t="e">
        <f t="shared" si="4"/>
        <v>#DIV/0!</v>
      </c>
    </row>
    <row r="44" spans="1:19" s="183" customFormat="1" ht="15.75" thickBot="1" x14ac:dyDescent="0.3">
      <c r="C44" s="184"/>
      <c r="D44" s="185"/>
      <c r="E44" s="226"/>
      <c r="F44" s="185"/>
      <c r="G44" s="186"/>
      <c r="H44" s="187"/>
      <c r="I44" s="188"/>
      <c r="J44" s="188"/>
      <c r="K44" s="188"/>
      <c r="L44" s="187"/>
      <c r="M44" s="188"/>
      <c r="N44" s="186"/>
      <c r="P44" s="216"/>
      <c r="Q44" s="217"/>
      <c r="S44" s="218"/>
    </row>
    <row r="45" spans="1:19" ht="28.8" x14ac:dyDescent="0.3">
      <c r="A45" s="766">
        <v>9</v>
      </c>
      <c r="B45" s="769" t="s">
        <v>9</v>
      </c>
      <c r="C45" s="118">
        <v>1</v>
      </c>
      <c r="D45" s="119" t="s">
        <v>37</v>
      </c>
      <c r="E45" s="120" t="s">
        <v>62</v>
      </c>
      <c r="F45" s="120" t="s">
        <v>61</v>
      </c>
      <c r="G45" s="121">
        <v>15860</v>
      </c>
      <c r="H45" s="122">
        <f>$H$1</f>
        <v>2641</v>
      </c>
      <c r="I45" s="123">
        <f t="shared" ref="I45:I84" si="25">G45/H45</f>
        <v>6.0053010223400225</v>
      </c>
      <c r="J45" s="219"/>
      <c r="K45" s="122">
        <f t="shared" ref="K45:K55" si="26">$K$1</f>
        <v>2641</v>
      </c>
      <c r="L45" s="220">
        <f>J45/K45</f>
        <v>0</v>
      </c>
      <c r="M45" s="126">
        <f t="shared" si="23"/>
        <v>-6.0053010223400225</v>
      </c>
      <c r="N45" s="277">
        <v>16000</v>
      </c>
      <c r="O45" s="128">
        <f t="shared" ref="O45:O46" si="27">$O$1</f>
        <v>2641</v>
      </c>
      <c r="P45" s="129">
        <f t="shared" ref="P45:P46" si="28">N45/O45</f>
        <v>6.0583112457402502</v>
      </c>
      <c r="Q45" s="278">
        <v>16000</v>
      </c>
      <c r="R45" s="131">
        <f>$R$1</f>
        <v>2670</v>
      </c>
      <c r="S45" s="132">
        <f t="shared" ref="S45:S86" si="29">Q45/R45</f>
        <v>5.9925093632958806</v>
      </c>
    </row>
    <row r="46" spans="1:19" ht="15" customHeight="1" x14ac:dyDescent="0.3">
      <c r="A46" s="767"/>
      <c r="B46" s="770"/>
      <c r="C46" s="778">
        <v>2</v>
      </c>
      <c r="D46" s="781" t="s">
        <v>38</v>
      </c>
      <c r="E46" s="135" t="s">
        <v>62</v>
      </c>
      <c r="F46" s="135" t="s">
        <v>61</v>
      </c>
      <c r="G46" s="136">
        <v>26300</v>
      </c>
      <c r="H46" s="137">
        <f>$H$1</f>
        <v>2641</v>
      </c>
      <c r="I46" s="138">
        <f t="shared" si="25"/>
        <v>9.9583491101855355</v>
      </c>
      <c r="J46" s="157"/>
      <c r="K46" s="137">
        <f t="shared" si="26"/>
        <v>2641</v>
      </c>
      <c r="L46" s="203">
        <f>J46/K46</f>
        <v>0</v>
      </c>
      <c r="M46" s="141">
        <f t="shared" si="23"/>
        <v>-9.9583491101855355</v>
      </c>
      <c r="N46" s="223">
        <v>21100</v>
      </c>
      <c r="O46" s="143">
        <f t="shared" si="27"/>
        <v>2641</v>
      </c>
      <c r="P46" s="144">
        <f t="shared" si="28"/>
        <v>7.989397955319955</v>
      </c>
      <c r="Q46" s="165">
        <v>21100</v>
      </c>
      <c r="R46" s="146">
        <f>$R$1</f>
        <v>2670</v>
      </c>
      <c r="S46" s="147">
        <f t="shared" si="29"/>
        <v>7.9026217228464422</v>
      </c>
    </row>
    <row r="47" spans="1:19" ht="28.8" x14ac:dyDescent="0.3">
      <c r="A47" s="767"/>
      <c r="B47" s="770"/>
      <c r="C47" s="778"/>
      <c r="D47" s="781"/>
      <c r="E47" s="135" t="s">
        <v>89</v>
      </c>
      <c r="F47" s="135" t="s">
        <v>90</v>
      </c>
      <c r="G47" s="136">
        <f>G46</f>
        <v>26300</v>
      </c>
      <c r="H47" s="137">
        <v>21601</v>
      </c>
      <c r="I47" s="138">
        <f>G47/H47</f>
        <v>1.2175362251747603</v>
      </c>
      <c r="J47" s="157"/>
      <c r="K47" s="193">
        <v>21601</v>
      </c>
      <c r="L47" s="203">
        <f>J47/K47</f>
        <v>0</v>
      </c>
      <c r="M47" s="141">
        <f t="shared" si="23"/>
        <v>-1.2175362251747603</v>
      </c>
      <c r="N47" s="222">
        <f>N46</f>
        <v>21100</v>
      </c>
      <c r="O47" s="143">
        <v>21601</v>
      </c>
      <c r="P47" s="144">
        <f>N47/O47</f>
        <v>0.97680662932271656</v>
      </c>
      <c r="Q47" s="145">
        <f>Q46</f>
        <v>21100</v>
      </c>
      <c r="R47" s="146">
        <v>21601</v>
      </c>
      <c r="S47" s="147">
        <f t="shared" si="29"/>
        <v>0.97680662932271656</v>
      </c>
    </row>
    <row r="48" spans="1:19" ht="28.8" x14ac:dyDescent="0.3">
      <c r="A48" s="767"/>
      <c r="B48" s="770"/>
      <c r="C48" s="778">
        <v>3</v>
      </c>
      <c r="D48" s="779" t="s">
        <v>39</v>
      </c>
      <c r="E48" s="135" t="s">
        <v>62</v>
      </c>
      <c r="F48" s="135" t="s">
        <v>61</v>
      </c>
      <c r="G48" s="136">
        <v>285100</v>
      </c>
      <c r="H48" s="137">
        <f>$H$1</f>
        <v>2641</v>
      </c>
      <c r="I48" s="138">
        <f t="shared" si="25"/>
        <v>107.95153351003408</v>
      </c>
      <c r="J48" s="139"/>
      <c r="K48" s="137">
        <f t="shared" si="26"/>
        <v>2641</v>
      </c>
      <c r="L48" s="137"/>
      <c r="M48" s="141">
        <f t="shared" si="23"/>
        <v>-107.95153351003408</v>
      </c>
      <c r="N48" s="222">
        <v>286800</v>
      </c>
      <c r="O48" s="143">
        <f t="shared" ref="O48" si="30">$O$1</f>
        <v>2641</v>
      </c>
      <c r="P48" s="144">
        <f t="shared" ref="P48:P52" si="31">N48/O48</f>
        <v>108.59522907989398</v>
      </c>
      <c r="Q48" s="145">
        <v>286800</v>
      </c>
      <c r="R48" s="146">
        <f>$R$1</f>
        <v>2670</v>
      </c>
      <c r="S48" s="147">
        <f t="shared" si="29"/>
        <v>107.41573033707866</v>
      </c>
    </row>
    <row r="49" spans="1:19" ht="43.2" x14ac:dyDescent="0.3">
      <c r="A49" s="767"/>
      <c r="B49" s="770"/>
      <c r="C49" s="778"/>
      <c r="D49" s="779"/>
      <c r="E49" s="135" t="s">
        <v>91</v>
      </c>
      <c r="F49" s="135" t="s">
        <v>92</v>
      </c>
      <c r="G49" s="137">
        <v>899.96</v>
      </c>
      <c r="H49" s="137">
        <v>1342.15</v>
      </c>
      <c r="I49" s="160">
        <f t="shared" si="25"/>
        <v>0.67053608016987665</v>
      </c>
      <c r="J49" s="194"/>
      <c r="K49" s="195"/>
      <c r="L49" s="161" t="e">
        <f t="shared" ref="L49" si="32">J49/K49</f>
        <v>#DIV/0!</v>
      </c>
      <c r="M49" s="160" t="e">
        <f>L49-I49</f>
        <v>#DIV/0!</v>
      </c>
      <c r="N49" s="279">
        <f>G49</f>
        <v>899.96</v>
      </c>
      <c r="O49" s="280">
        <f>H49</f>
        <v>1342.15</v>
      </c>
      <c r="P49" s="144">
        <f t="shared" si="31"/>
        <v>0.67053608016987665</v>
      </c>
      <c r="Q49" s="281">
        <f>N49</f>
        <v>899.96</v>
      </c>
      <c r="R49" s="282">
        <f>O49</f>
        <v>1342.15</v>
      </c>
      <c r="S49" s="147">
        <f t="shared" si="29"/>
        <v>0.67053608016987665</v>
      </c>
    </row>
    <row r="50" spans="1:19" ht="28.8" x14ac:dyDescent="0.3">
      <c r="A50" s="767"/>
      <c r="B50" s="770"/>
      <c r="C50" s="133">
        <v>4</v>
      </c>
      <c r="D50" s="135" t="s">
        <v>40</v>
      </c>
      <c r="E50" s="135" t="s">
        <v>62</v>
      </c>
      <c r="F50" s="135" t="s">
        <v>61</v>
      </c>
      <c r="G50" s="136">
        <v>600</v>
      </c>
      <c r="H50" s="137">
        <f>$H$1</f>
        <v>2641</v>
      </c>
      <c r="I50" s="138">
        <f t="shared" si="25"/>
        <v>0.22718667171525936</v>
      </c>
      <c r="J50" s="157"/>
      <c r="K50" s="137">
        <f t="shared" si="26"/>
        <v>2641</v>
      </c>
      <c r="L50" s="203">
        <f>J50/K50</f>
        <v>0</v>
      </c>
      <c r="M50" s="141">
        <f>L50-I50</f>
        <v>-0.22718667171525936</v>
      </c>
      <c r="N50" s="222">
        <v>700</v>
      </c>
      <c r="O50" s="143">
        <f t="shared" ref="O50:O52" si="33">$O$1</f>
        <v>2641</v>
      </c>
      <c r="P50" s="144">
        <f t="shared" si="31"/>
        <v>0.26505111700113593</v>
      </c>
      <c r="Q50" s="145">
        <v>700</v>
      </c>
      <c r="R50" s="146">
        <f>$R$1</f>
        <v>2670</v>
      </c>
      <c r="S50" s="147">
        <f t="shared" si="29"/>
        <v>0.26217228464419473</v>
      </c>
    </row>
    <row r="51" spans="1:19" ht="45" customHeight="1" x14ac:dyDescent="0.3">
      <c r="A51" s="767"/>
      <c r="B51" s="770"/>
      <c r="C51" s="283">
        <v>5</v>
      </c>
      <c r="D51" s="284" t="s">
        <v>344</v>
      </c>
      <c r="E51" s="257" t="s">
        <v>62</v>
      </c>
      <c r="F51" s="257" t="s">
        <v>61</v>
      </c>
      <c r="G51" s="258">
        <v>0</v>
      </c>
      <c r="H51" s="259">
        <f>$H$1</f>
        <v>2641</v>
      </c>
      <c r="I51" s="260">
        <f t="shared" si="25"/>
        <v>0</v>
      </c>
      <c r="J51" s="261"/>
      <c r="K51" s="259">
        <f t="shared" si="26"/>
        <v>2641</v>
      </c>
      <c r="L51" s="262">
        <f t="shared" ref="L51:L58" si="34">J51/K51</f>
        <v>0</v>
      </c>
      <c r="M51" s="263">
        <f>L51-I51</f>
        <v>0</v>
      </c>
      <c r="N51" s="285"/>
      <c r="O51" s="265">
        <f t="shared" si="33"/>
        <v>2641</v>
      </c>
      <c r="P51" s="266">
        <f t="shared" si="31"/>
        <v>0</v>
      </c>
      <c r="Q51" s="286"/>
      <c r="R51" s="265">
        <f>$R$1</f>
        <v>2670</v>
      </c>
      <c r="S51" s="287">
        <f t="shared" si="29"/>
        <v>0</v>
      </c>
    </row>
    <row r="52" spans="1:19" ht="61.5" customHeight="1" thickBot="1" x14ac:dyDescent="0.35">
      <c r="A52" s="768"/>
      <c r="B52" s="771"/>
      <c r="C52" s="288">
        <v>8</v>
      </c>
      <c r="D52" s="204" t="s">
        <v>42</v>
      </c>
      <c r="E52" s="204" t="s">
        <v>62</v>
      </c>
      <c r="F52" s="204" t="s">
        <v>61</v>
      </c>
      <c r="G52" s="269">
        <v>0</v>
      </c>
      <c r="H52" s="206">
        <f>$H$1</f>
        <v>2641</v>
      </c>
      <c r="I52" s="260">
        <f t="shared" si="25"/>
        <v>0</v>
      </c>
      <c r="J52" s="271"/>
      <c r="K52" s="206">
        <f t="shared" si="26"/>
        <v>2641</v>
      </c>
      <c r="L52" s="272">
        <f t="shared" si="34"/>
        <v>0</v>
      </c>
      <c r="M52" s="273">
        <f>L52-I52</f>
        <v>0</v>
      </c>
      <c r="N52" s="289"/>
      <c r="O52" s="214">
        <f t="shared" si="33"/>
        <v>2641</v>
      </c>
      <c r="P52" s="275">
        <f t="shared" si="31"/>
        <v>0</v>
      </c>
      <c r="Q52" s="213"/>
      <c r="R52" s="214">
        <f>$R$1</f>
        <v>2670</v>
      </c>
      <c r="S52" s="215">
        <f t="shared" si="29"/>
        <v>0</v>
      </c>
    </row>
    <row r="53" spans="1:19" s="183" customFormat="1" ht="15.75" thickBot="1" x14ac:dyDescent="0.3">
      <c r="C53" s="184"/>
      <c r="E53" s="185"/>
      <c r="F53" s="185"/>
      <c r="G53" s="186"/>
      <c r="H53" s="187"/>
      <c r="I53" s="188"/>
      <c r="J53" s="188"/>
      <c r="K53" s="188"/>
      <c r="L53" s="187"/>
      <c r="M53" s="188"/>
      <c r="N53" s="186"/>
      <c r="P53" s="218"/>
      <c r="Q53" s="217"/>
      <c r="S53" s="218"/>
    </row>
    <row r="54" spans="1:19" ht="28.8" x14ac:dyDescent="0.3">
      <c r="A54" s="766">
        <v>10</v>
      </c>
      <c r="B54" s="769" t="s">
        <v>10</v>
      </c>
      <c r="C54" s="228">
        <v>2</v>
      </c>
      <c r="D54" s="237" t="s">
        <v>43</v>
      </c>
      <c r="E54" s="229" t="s">
        <v>62</v>
      </c>
      <c r="F54" s="229" t="s">
        <v>61</v>
      </c>
      <c r="G54" s="230">
        <v>0</v>
      </c>
      <c r="H54" s="231">
        <f>$H$1</f>
        <v>2641</v>
      </c>
      <c r="I54" s="232">
        <f t="shared" si="25"/>
        <v>0</v>
      </c>
      <c r="J54" s="233"/>
      <c r="K54" s="231">
        <f t="shared" si="26"/>
        <v>2641</v>
      </c>
      <c r="L54" s="234">
        <f t="shared" si="34"/>
        <v>0</v>
      </c>
      <c r="M54" s="235">
        <f>L54-I54</f>
        <v>0</v>
      </c>
      <c r="N54" s="290"/>
      <c r="O54" s="237">
        <f t="shared" ref="O54:O55" si="35">$O$1</f>
        <v>2641</v>
      </c>
      <c r="P54" s="238">
        <f t="shared" ref="P54:P73" si="36">N54/O54</f>
        <v>0</v>
      </c>
      <c r="Q54" s="239"/>
      <c r="R54" s="237">
        <f>$R$1</f>
        <v>2670</v>
      </c>
      <c r="S54" s="240">
        <f t="shared" si="29"/>
        <v>0</v>
      </c>
    </row>
    <row r="55" spans="1:19" ht="28.8" x14ac:dyDescent="0.3">
      <c r="A55" s="767"/>
      <c r="B55" s="770"/>
      <c r="C55" s="778">
        <v>5</v>
      </c>
      <c r="D55" s="781" t="s">
        <v>44</v>
      </c>
      <c r="E55" s="135" t="s">
        <v>62</v>
      </c>
      <c r="F55" s="135" t="s">
        <v>61</v>
      </c>
      <c r="G55" s="136">
        <v>290289.2</v>
      </c>
      <c r="H55" s="137">
        <f>$H$1</f>
        <v>2641</v>
      </c>
      <c r="I55" s="138">
        <f t="shared" si="25"/>
        <v>109.91639530480879</v>
      </c>
      <c r="J55" s="157"/>
      <c r="K55" s="137">
        <f t="shared" si="26"/>
        <v>2641</v>
      </c>
      <c r="L55" s="203">
        <f t="shared" si="34"/>
        <v>0</v>
      </c>
      <c r="M55" s="141">
        <f>L55-I55</f>
        <v>-109.91639530480879</v>
      </c>
      <c r="N55" s="222">
        <v>271600</v>
      </c>
      <c r="O55" s="143">
        <f t="shared" si="35"/>
        <v>2641</v>
      </c>
      <c r="P55" s="144">
        <f t="shared" si="36"/>
        <v>102.83983339644074</v>
      </c>
      <c r="Q55" s="145">
        <v>256900</v>
      </c>
      <c r="R55" s="146">
        <f>$R$1</f>
        <v>2670</v>
      </c>
      <c r="S55" s="147">
        <f t="shared" si="29"/>
        <v>96.217228464419478</v>
      </c>
    </row>
    <row r="56" spans="1:19" ht="43.2" x14ac:dyDescent="0.3">
      <c r="A56" s="767"/>
      <c r="B56" s="770"/>
      <c r="C56" s="778"/>
      <c r="D56" s="781"/>
      <c r="E56" s="135" t="s">
        <v>96</v>
      </c>
      <c r="F56" s="135" t="s">
        <v>95</v>
      </c>
      <c r="G56" s="136">
        <v>131042</v>
      </c>
      <c r="H56" s="137">
        <v>32</v>
      </c>
      <c r="I56" s="138">
        <f t="shared" si="25"/>
        <v>4095.0625</v>
      </c>
      <c r="J56" s="157"/>
      <c r="K56" s="193">
        <v>32</v>
      </c>
      <c r="L56" s="203">
        <f t="shared" si="34"/>
        <v>0</v>
      </c>
      <c r="M56" s="141">
        <f>L56-I56</f>
        <v>-4095.0625</v>
      </c>
      <c r="N56" s="223">
        <v>133250</v>
      </c>
      <c r="O56" s="143">
        <v>32</v>
      </c>
      <c r="P56" s="144">
        <f t="shared" si="36"/>
        <v>4164.0625</v>
      </c>
      <c r="Q56" s="165">
        <v>118550</v>
      </c>
      <c r="R56" s="146">
        <v>32</v>
      </c>
      <c r="S56" s="147">
        <f t="shared" si="29"/>
        <v>3704.6875</v>
      </c>
    </row>
    <row r="57" spans="1:19" ht="28.8" x14ac:dyDescent="0.3">
      <c r="A57" s="767"/>
      <c r="B57" s="770"/>
      <c r="C57" s="778"/>
      <c r="D57" s="781"/>
      <c r="E57" s="135" t="s">
        <v>93</v>
      </c>
      <c r="F57" s="135" t="s">
        <v>94</v>
      </c>
      <c r="G57" s="136">
        <v>143000</v>
      </c>
      <c r="H57" s="137">
        <v>532</v>
      </c>
      <c r="I57" s="138">
        <f t="shared" si="25"/>
        <v>268.79699248120301</v>
      </c>
      <c r="J57" s="157"/>
      <c r="K57" s="137">
        <v>532</v>
      </c>
      <c r="L57" s="203">
        <f t="shared" si="34"/>
        <v>0</v>
      </c>
      <c r="M57" s="141">
        <f>L57-I57</f>
        <v>-268.79699248120301</v>
      </c>
      <c r="N57" s="223">
        <v>130350</v>
      </c>
      <c r="O57" s="143">
        <v>532</v>
      </c>
      <c r="P57" s="144">
        <f t="shared" si="36"/>
        <v>245.01879699248121</v>
      </c>
      <c r="Q57" s="165">
        <v>130350</v>
      </c>
      <c r="R57" s="146">
        <v>532</v>
      </c>
      <c r="S57" s="147">
        <f t="shared" si="29"/>
        <v>245.01879699248121</v>
      </c>
    </row>
    <row r="58" spans="1:19" ht="30.75" thickBot="1" x14ac:dyDescent="0.3">
      <c r="A58" s="291">
        <v>11</v>
      </c>
      <c r="B58" s="292" t="s">
        <v>346</v>
      </c>
      <c r="C58" s="293">
        <v>1</v>
      </c>
      <c r="D58" s="292" t="s">
        <v>347</v>
      </c>
      <c r="E58" s="294" t="s">
        <v>62</v>
      </c>
      <c r="F58" s="294" t="s">
        <v>61</v>
      </c>
      <c r="G58" s="295">
        <v>1250</v>
      </c>
      <c r="H58" s="296">
        <f>$H$1</f>
        <v>2641</v>
      </c>
      <c r="I58" s="297">
        <f t="shared" si="25"/>
        <v>0.47330556607345703</v>
      </c>
      <c r="J58" s="298"/>
      <c r="K58" s="296">
        <f t="shared" ref="K58:K59" si="37">$K$1</f>
        <v>2641</v>
      </c>
      <c r="L58" s="299">
        <f t="shared" si="34"/>
        <v>0</v>
      </c>
      <c r="M58" s="300">
        <f>L58-I58</f>
        <v>-0.47330556607345703</v>
      </c>
      <c r="N58" s="301">
        <v>1125</v>
      </c>
      <c r="O58" s="302">
        <f t="shared" ref="O58:O59" si="38">$O$1</f>
        <v>2641</v>
      </c>
      <c r="P58" s="303">
        <f t="shared" si="36"/>
        <v>0.42597500946611133</v>
      </c>
      <c r="Q58" s="304">
        <v>1125</v>
      </c>
      <c r="R58" s="305">
        <f>$R$1</f>
        <v>2670</v>
      </c>
      <c r="S58" s="306">
        <f>Q58/R58</f>
        <v>0.42134831460674155</v>
      </c>
    </row>
    <row r="59" spans="1:19" ht="28.8" x14ac:dyDescent="0.3">
      <c r="A59" s="793">
        <v>12</v>
      </c>
      <c r="B59" s="794" t="s">
        <v>11</v>
      </c>
      <c r="C59" s="795">
        <v>1</v>
      </c>
      <c r="D59" s="796" t="s">
        <v>45</v>
      </c>
      <c r="E59" s="307" t="s">
        <v>62</v>
      </c>
      <c r="F59" s="307" t="s">
        <v>61</v>
      </c>
      <c r="G59" s="308">
        <v>20500</v>
      </c>
      <c r="H59" s="309">
        <f>$H$1</f>
        <v>2641</v>
      </c>
      <c r="I59" s="310">
        <f t="shared" si="25"/>
        <v>7.762211283604695</v>
      </c>
      <c r="J59" s="311"/>
      <c r="K59" s="309">
        <f t="shared" si="37"/>
        <v>2641</v>
      </c>
      <c r="L59" s="312">
        <f>J59/K59</f>
        <v>0</v>
      </c>
      <c r="M59" s="313">
        <f t="shared" ref="M59:M72" si="39">L59-I59</f>
        <v>-7.762211283604695</v>
      </c>
      <c r="N59" s="314">
        <v>21300</v>
      </c>
      <c r="O59" s="315">
        <f t="shared" si="38"/>
        <v>2641</v>
      </c>
      <c r="P59" s="316">
        <f t="shared" si="36"/>
        <v>8.065126845891708</v>
      </c>
      <c r="Q59" s="317">
        <v>21300</v>
      </c>
      <c r="R59" s="318">
        <f>$R$1</f>
        <v>2670</v>
      </c>
      <c r="S59" s="319">
        <f t="shared" si="29"/>
        <v>7.9775280898876408</v>
      </c>
    </row>
    <row r="60" spans="1:19" x14ac:dyDescent="0.3">
      <c r="A60" s="767"/>
      <c r="B60" s="770"/>
      <c r="C60" s="778"/>
      <c r="D60" s="781"/>
      <c r="E60" s="135" t="s">
        <v>81</v>
      </c>
      <c r="F60" s="135" t="s">
        <v>364</v>
      </c>
      <c r="G60" s="320">
        <v>14000</v>
      </c>
      <c r="H60" s="137">
        <v>5</v>
      </c>
      <c r="I60" s="138">
        <f t="shared" si="25"/>
        <v>2800</v>
      </c>
      <c r="J60" s="321"/>
      <c r="K60" s="195"/>
      <c r="L60" s="140" t="e">
        <f t="shared" ref="L60:L73" si="40">J60/K60</f>
        <v>#DIV/0!</v>
      </c>
      <c r="M60" s="141" t="e">
        <f t="shared" si="39"/>
        <v>#DIV/0!</v>
      </c>
      <c r="N60" s="223">
        <v>14000</v>
      </c>
      <c r="O60" s="143">
        <f>H60</f>
        <v>5</v>
      </c>
      <c r="P60" s="144">
        <f t="shared" si="36"/>
        <v>2800</v>
      </c>
      <c r="Q60" s="165">
        <v>14000</v>
      </c>
      <c r="R60" s="146">
        <f>O60</f>
        <v>5</v>
      </c>
      <c r="S60" s="147">
        <f t="shared" si="29"/>
        <v>2800</v>
      </c>
    </row>
    <row r="61" spans="1:19" ht="28.8" x14ac:dyDescent="0.3">
      <c r="A61" s="767"/>
      <c r="B61" s="770"/>
      <c r="C61" s="778"/>
      <c r="D61" s="781"/>
      <c r="E61" s="257" t="s">
        <v>394</v>
      </c>
      <c r="F61" s="257" t="s">
        <v>395</v>
      </c>
      <c r="G61" s="322"/>
      <c r="H61" s="259"/>
      <c r="I61" s="260" t="e">
        <f t="shared" si="25"/>
        <v>#DIV/0!</v>
      </c>
      <c r="J61" s="323"/>
      <c r="K61" s="324"/>
      <c r="L61" s="325" t="e">
        <f t="shared" si="40"/>
        <v>#DIV/0!</v>
      </c>
      <c r="M61" s="263" t="e">
        <f t="shared" si="39"/>
        <v>#DIV/0!</v>
      </c>
      <c r="N61" s="323"/>
      <c r="O61" s="265"/>
      <c r="P61" s="266" t="e">
        <f t="shared" si="36"/>
        <v>#DIV/0!</v>
      </c>
      <c r="Q61" s="322"/>
      <c r="R61" s="265"/>
      <c r="S61" s="287" t="e">
        <f t="shared" si="29"/>
        <v>#DIV/0!</v>
      </c>
    </row>
    <row r="62" spans="1:19" ht="32.25" customHeight="1" x14ac:dyDescent="0.3">
      <c r="A62" s="767"/>
      <c r="B62" s="770"/>
      <c r="C62" s="776">
        <v>2</v>
      </c>
      <c r="D62" s="777" t="s">
        <v>46</v>
      </c>
      <c r="E62" s="257" t="s">
        <v>62</v>
      </c>
      <c r="F62" s="257" t="s">
        <v>61</v>
      </c>
      <c r="G62" s="322"/>
      <c r="H62" s="259">
        <f>$H$1</f>
        <v>2641</v>
      </c>
      <c r="I62" s="260">
        <f t="shared" si="25"/>
        <v>0</v>
      </c>
      <c r="J62" s="323"/>
      <c r="K62" s="259">
        <f t="shared" ref="K62" si="41">$K$1</f>
        <v>2641</v>
      </c>
      <c r="L62" s="325">
        <f t="shared" si="40"/>
        <v>0</v>
      </c>
      <c r="M62" s="263">
        <f t="shared" si="39"/>
        <v>0</v>
      </c>
      <c r="N62" s="323"/>
      <c r="O62" s="265">
        <f t="shared" ref="O62" si="42">$O$1</f>
        <v>2641</v>
      </c>
      <c r="P62" s="266">
        <f t="shared" si="36"/>
        <v>0</v>
      </c>
      <c r="Q62" s="322"/>
      <c r="R62" s="265">
        <f>$R$1</f>
        <v>2670</v>
      </c>
      <c r="S62" s="287">
        <f t="shared" si="29"/>
        <v>0</v>
      </c>
    </row>
    <row r="63" spans="1:19" ht="48" customHeight="1" x14ac:dyDescent="0.3">
      <c r="A63" s="767"/>
      <c r="B63" s="770"/>
      <c r="C63" s="776"/>
      <c r="D63" s="777"/>
      <c r="E63" s="257" t="s">
        <v>97</v>
      </c>
      <c r="F63" s="257" t="s">
        <v>99</v>
      </c>
      <c r="G63" s="322"/>
      <c r="H63" s="259">
        <v>0</v>
      </c>
      <c r="I63" s="260" t="e">
        <f t="shared" si="25"/>
        <v>#DIV/0!</v>
      </c>
      <c r="J63" s="323"/>
      <c r="K63" s="324"/>
      <c r="L63" s="325" t="e">
        <f t="shared" si="40"/>
        <v>#DIV/0!</v>
      </c>
      <c r="M63" s="263" t="e">
        <f t="shared" si="39"/>
        <v>#DIV/0!</v>
      </c>
      <c r="N63" s="323"/>
      <c r="O63" s="265"/>
      <c r="P63" s="266" t="e">
        <f t="shared" si="36"/>
        <v>#DIV/0!</v>
      </c>
      <c r="Q63" s="322"/>
      <c r="R63" s="265"/>
      <c r="S63" s="287" t="e">
        <f t="shared" si="29"/>
        <v>#DIV/0!</v>
      </c>
    </row>
    <row r="64" spans="1:19" ht="33.75" customHeight="1" x14ac:dyDescent="0.3">
      <c r="A64" s="767"/>
      <c r="B64" s="770"/>
      <c r="C64" s="778">
        <v>3</v>
      </c>
      <c r="D64" s="779" t="s">
        <v>47</v>
      </c>
      <c r="E64" s="135" t="s">
        <v>62</v>
      </c>
      <c r="F64" s="135" t="s">
        <v>61</v>
      </c>
      <c r="G64" s="148">
        <v>2000</v>
      </c>
      <c r="H64" s="137">
        <f>$H$1</f>
        <v>2641</v>
      </c>
      <c r="I64" s="138">
        <f t="shared" si="25"/>
        <v>0.75728890571753127</v>
      </c>
      <c r="J64" s="150"/>
      <c r="K64" s="137">
        <f t="shared" ref="K64" si="43">$K$1</f>
        <v>2641</v>
      </c>
      <c r="L64" s="140">
        <f t="shared" si="40"/>
        <v>0</v>
      </c>
      <c r="M64" s="141">
        <f t="shared" si="39"/>
        <v>-0.75728890571753127</v>
      </c>
      <c r="N64" s="222">
        <v>3000</v>
      </c>
      <c r="O64" s="143">
        <f t="shared" ref="O64" si="44">$O$1</f>
        <v>2641</v>
      </c>
      <c r="P64" s="144">
        <f t="shared" si="36"/>
        <v>1.135933358576297</v>
      </c>
      <c r="Q64" s="145">
        <v>3000</v>
      </c>
      <c r="R64" s="146">
        <f>$R$1</f>
        <v>2670</v>
      </c>
      <c r="S64" s="147">
        <f t="shared" si="29"/>
        <v>1.1235955056179776</v>
      </c>
    </row>
    <row r="65" spans="1:19" ht="29.25" customHeight="1" x14ac:dyDescent="0.3">
      <c r="A65" s="767"/>
      <c r="B65" s="770"/>
      <c r="C65" s="778"/>
      <c r="D65" s="779"/>
      <c r="E65" s="257" t="s">
        <v>98</v>
      </c>
      <c r="F65" s="257" t="s">
        <v>100</v>
      </c>
      <c r="G65" s="322"/>
      <c r="H65" s="259"/>
      <c r="I65" s="260" t="e">
        <f t="shared" si="25"/>
        <v>#DIV/0!</v>
      </c>
      <c r="J65" s="323"/>
      <c r="K65" s="324"/>
      <c r="L65" s="325" t="e">
        <f t="shared" si="40"/>
        <v>#DIV/0!</v>
      </c>
      <c r="M65" s="263" t="e">
        <f t="shared" si="39"/>
        <v>#DIV/0!</v>
      </c>
      <c r="N65" s="285"/>
      <c r="O65" s="265"/>
      <c r="P65" s="266" t="e">
        <f t="shared" si="36"/>
        <v>#DIV/0!</v>
      </c>
      <c r="Q65" s="322"/>
      <c r="R65" s="265"/>
      <c r="S65" s="287" t="e">
        <f>Q65/R65</f>
        <v>#DIV/0!</v>
      </c>
    </row>
    <row r="66" spans="1:19" ht="27" customHeight="1" x14ac:dyDescent="0.3">
      <c r="A66" s="767"/>
      <c r="B66" s="770"/>
      <c r="C66" s="776">
        <v>4</v>
      </c>
      <c r="D66" s="780" t="s">
        <v>48</v>
      </c>
      <c r="E66" s="257" t="s">
        <v>62</v>
      </c>
      <c r="F66" s="257" t="s">
        <v>61</v>
      </c>
      <c r="G66" s="286"/>
      <c r="H66" s="259">
        <f>$H$1</f>
        <v>2641</v>
      </c>
      <c r="I66" s="260">
        <f t="shared" si="25"/>
        <v>0</v>
      </c>
      <c r="J66" s="285"/>
      <c r="K66" s="259">
        <f t="shared" ref="K66" si="45">$K$1</f>
        <v>2641</v>
      </c>
      <c r="L66" s="325">
        <f t="shared" si="40"/>
        <v>0</v>
      </c>
      <c r="M66" s="263">
        <f t="shared" si="39"/>
        <v>0</v>
      </c>
      <c r="N66" s="285"/>
      <c r="O66" s="265">
        <f t="shared" ref="O66" si="46">$O$1</f>
        <v>2641</v>
      </c>
      <c r="P66" s="266">
        <f t="shared" si="36"/>
        <v>0</v>
      </c>
      <c r="Q66" s="286"/>
      <c r="R66" s="265">
        <f>$R$1</f>
        <v>2670</v>
      </c>
      <c r="S66" s="287">
        <f t="shared" si="29"/>
        <v>0</v>
      </c>
    </row>
    <row r="67" spans="1:19" ht="28.8" x14ac:dyDescent="0.3">
      <c r="A67" s="767"/>
      <c r="B67" s="770"/>
      <c r="C67" s="776"/>
      <c r="D67" s="780"/>
      <c r="E67" s="257" t="s">
        <v>81</v>
      </c>
      <c r="F67" s="257" t="s">
        <v>101</v>
      </c>
      <c r="G67" s="322"/>
      <c r="H67" s="259"/>
      <c r="I67" s="260" t="e">
        <f t="shared" si="25"/>
        <v>#DIV/0!</v>
      </c>
      <c r="J67" s="323"/>
      <c r="K67" s="324"/>
      <c r="L67" s="325" t="e">
        <f t="shared" si="40"/>
        <v>#DIV/0!</v>
      </c>
      <c r="M67" s="263" t="e">
        <f t="shared" si="39"/>
        <v>#DIV/0!</v>
      </c>
      <c r="N67" s="285"/>
      <c r="O67" s="265"/>
      <c r="P67" s="266" t="e">
        <f t="shared" si="36"/>
        <v>#DIV/0!</v>
      </c>
      <c r="Q67" s="286"/>
      <c r="R67" s="265"/>
      <c r="S67" s="287" t="e">
        <f t="shared" si="29"/>
        <v>#DIV/0!</v>
      </c>
    </row>
    <row r="68" spans="1:19" ht="27" customHeight="1" x14ac:dyDescent="0.3">
      <c r="A68" s="767"/>
      <c r="B68" s="770"/>
      <c r="C68" s="776">
        <v>5</v>
      </c>
      <c r="D68" s="802" t="s">
        <v>345</v>
      </c>
      <c r="E68" s="257" t="s">
        <v>62</v>
      </c>
      <c r="F68" s="257" t="s">
        <v>61</v>
      </c>
      <c r="G68" s="286"/>
      <c r="H68" s="259">
        <f>$H$1</f>
        <v>2641</v>
      </c>
      <c r="I68" s="260">
        <f t="shared" si="25"/>
        <v>0</v>
      </c>
      <c r="J68" s="285"/>
      <c r="K68" s="259">
        <f t="shared" ref="K68" si="47">$K$1</f>
        <v>2641</v>
      </c>
      <c r="L68" s="325">
        <f t="shared" si="40"/>
        <v>0</v>
      </c>
      <c r="M68" s="263">
        <f t="shared" si="39"/>
        <v>0</v>
      </c>
      <c r="N68" s="285"/>
      <c r="O68" s="265">
        <f t="shared" ref="O68" si="48">$O$1</f>
        <v>2641</v>
      </c>
      <c r="P68" s="266">
        <f t="shared" si="36"/>
        <v>0</v>
      </c>
      <c r="Q68" s="286"/>
      <c r="R68" s="265">
        <f>$R$1</f>
        <v>2670</v>
      </c>
      <c r="S68" s="287">
        <f t="shared" si="29"/>
        <v>0</v>
      </c>
    </row>
    <row r="69" spans="1:19" ht="28.8" x14ac:dyDescent="0.3">
      <c r="A69" s="767"/>
      <c r="B69" s="770"/>
      <c r="C69" s="776"/>
      <c r="D69" s="802"/>
      <c r="E69" s="257" t="s">
        <v>110</v>
      </c>
      <c r="F69" s="257" t="s">
        <v>111</v>
      </c>
      <c r="G69" s="286"/>
      <c r="H69" s="259"/>
      <c r="I69" s="260" t="e">
        <f t="shared" si="25"/>
        <v>#DIV/0!</v>
      </c>
      <c r="J69" s="285"/>
      <c r="K69" s="326"/>
      <c r="L69" s="325" t="e">
        <f t="shared" si="40"/>
        <v>#DIV/0!</v>
      </c>
      <c r="M69" s="263" t="e">
        <f t="shared" si="39"/>
        <v>#DIV/0!</v>
      </c>
      <c r="N69" s="323"/>
      <c r="O69" s="265"/>
      <c r="P69" s="266" t="e">
        <f t="shared" si="36"/>
        <v>#DIV/0!</v>
      </c>
      <c r="Q69" s="286"/>
      <c r="R69" s="265"/>
      <c r="S69" s="287" t="e">
        <f t="shared" si="29"/>
        <v>#DIV/0!</v>
      </c>
    </row>
    <row r="70" spans="1:19" ht="28.5" customHeight="1" x14ac:dyDescent="0.3">
      <c r="A70" s="767"/>
      <c r="B70" s="770"/>
      <c r="C70" s="133">
        <v>7</v>
      </c>
      <c r="D70" s="135" t="s">
        <v>50</v>
      </c>
      <c r="E70" s="135" t="s">
        <v>62</v>
      </c>
      <c r="F70" s="135" t="s">
        <v>61</v>
      </c>
      <c r="G70" s="148">
        <v>155200</v>
      </c>
      <c r="H70" s="137">
        <f>$H$1</f>
        <v>2641</v>
      </c>
      <c r="I70" s="138">
        <f t="shared" si="25"/>
        <v>58.765619083680427</v>
      </c>
      <c r="J70" s="150"/>
      <c r="K70" s="137">
        <f t="shared" ref="K70:K72" si="49">$K$1</f>
        <v>2641</v>
      </c>
      <c r="L70" s="140">
        <f t="shared" si="40"/>
        <v>0</v>
      </c>
      <c r="M70" s="141">
        <f t="shared" si="39"/>
        <v>-58.765619083680427</v>
      </c>
      <c r="N70" s="222">
        <v>147200</v>
      </c>
      <c r="O70" s="143">
        <f t="shared" ref="O70:O72" si="50">$O$1</f>
        <v>2641</v>
      </c>
      <c r="P70" s="144">
        <f t="shared" si="36"/>
        <v>55.736463460810299</v>
      </c>
      <c r="Q70" s="145">
        <v>147200</v>
      </c>
      <c r="R70" s="146">
        <f>$R$1</f>
        <v>2670</v>
      </c>
      <c r="S70" s="147">
        <f t="shared" si="29"/>
        <v>55.131086142322097</v>
      </c>
    </row>
    <row r="71" spans="1:19" ht="28.5" customHeight="1" x14ac:dyDescent="0.3">
      <c r="A71" s="767"/>
      <c r="B71" s="770"/>
      <c r="C71" s="283">
        <v>8</v>
      </c>
      <c r="D71" s="257" t="s">
        <v>51</v>
      </c>
      <c r="E71" s="257" t="s">
        <v>62</v>
      </c>
      <c r="F71" s="257" t="s">
        <v>61</v>
      </c>
      <c r="G71" s="286"/>
      <c r="H71" s="259">
        <f>$H$1</f>
        <v>2641</v>
      </c>
      <c r="I71" s="260">
        <f t="shared" si="25"/>
        <v>0</v>
      </c>
      <c r="J71" s="285"/>
      <c r="K71" s="259">
        <f t="shared" si="49"/>
        <v>2641</v>
      </c>
      <c r="L71" s="325">
        <f t="shared" si="40"/>
        <v>0</v>
      </c>
      <c r="M71" s="263">
        <f t="shared" si="39"/>
        <v>0</v>
      </c>
      <c r="N71" s="285"/>
      <c r="O71" s="265">
        <f t="shared" si="50"/>
        <v>2641</v>
      </c>
      <c r="P71" s="266">
        <f t="shared" si="36"/>
        <v>0</v>
      </c>
      <c r="Q71" s="286"/>
      <c r="R71" s="265">
        <f>$R$1</f>
        <v>2670</v>
      </c>
      <c r="S71" s="287">
        <f t="shared" si="29"/>
        <v>0</v>
      </c>
    </row>
    <row r="72" spans="1:19" ht="34.5" customHeight="1" x14ac:dyDescent="0.3">
      <c r="A72" s="767"/>
      <c r="B72" s="770"/>
      <c r="C72" s="778">
        <v>9</v>
      </c>
      <c r="D72" s="781" t="s">
        <v>52</v>
      </c>
      <c r="E72" s="135" t="s">
        <v>62</v>
      </c>
      <c r="F72" s="135" t="s">
        <v>61</v>
      </c>
      <c r="G72" s="148">
        <v>19650</v>
      </c>
      <c r="H72" s="137">
        <f>$H$1</f>
        <v>2641</v>
      </c>
      <c r="I72" s="138">
        <f t="shared" si="25"/>
        <v>7.4403634986747447</v>
      </c>
      <c r="J72" s="150"/>
      <c r="K72" s="137">
        <f t="shared" si="49"/>
        <v>2641</v>
      </c>
      <c r="L72" s="140">
        <f t="shared" si="40"/>
        <v>0</v>
      </c>
      <c r="M72" s="141">
        <f t="shared" si="39"/>
        <v>-7.4403634986747447</v>
      </c>
      <c r="N72" s="222">
        <v>19550</v>
      </c>
      <c r="O72" s="143">
        <f t="shared" si="50"/>
        <v>2641</v>
      </c>
      <c r="P72" s="144">
        <f t="shared" si="36"/>
        <v>7.4024990533888682</v>
      </c>
      <c r="Q72" s="145">
        <v>19550</v>
      </c>
      <c r="R72" s="146">
        <f>$R$1</f>
        <v>2670</v>
      </c>
      <c r="S72" s="147">
        <f t="shared" si="29"/>
        <v>7.3220973782771539</v>
      </c>
    </row>
    <row r="73" spans="1:19" ht="29.4" thickBot="1" x14ac:dyDescent="0.35">
      <c r="A73" s="768"/>
      <c r="B73" s="771"/>
      <c r="C73" s="785"/>
      <c r="D73" s="786"/>
      <c r="E73" s="170" t="s">
        <v>102</v>
      </c>
      <c r="F73" s="170" t="s">
        <v>103</v>
      </c>
      <c r="G73" s="327">
        <v>23700</v>
      </c>
      <c r="H73" s="328">
        <f>G72</f>
        <v>19650</v>
      </c>
      <c r="I73" s="329">
        <f t="shared" si="25"/>
        <v>1.2061068702290076</v>
      </c>
      <c r="J73" s="330"/>
      <c r="K73" s="328"/>
      <c r="L73" s="331" t="e">
        <f t="shared" si="40"/>
        <v>#DIV/0!</v>
      </c>
      <c r="M73" s="332" t="e">
        <f>L73-I73</f>
        <v>#DIV/0!</v>
      </c>
      <c r="N73" s="225">
        <v>23700</v>
      </c>
      <c r="O73" s="179">
        <v>19550</v>
      </c>
      <c r="P73" s="333">
        <f t="shared" si="36"/>
        <v>1.2122762148337596</v>
      </c>
      <c r="Q73" s="180">
        <v>23700</v>
      </c>
      <c r="R73" s="424">
        <f>Q72</f>
        <v>19550</v>
      </c>
      <c r="S73" s="334">
        <f>Q73/R73</f>
        <v>1.2122762148337596</v>
      </c>
    </row>
    <row r="74" spans="1:19" ht="15.75" thickBot="1" x14ac:dyDescent="0.3">
      <c r="A74" s="183"/>
      <c r="B74" s="183"/>
      <c r="C74" s="184"/>
      <c r="D74" s="183"/>
      <c r="E74" s="226"/>
      <c r="F74" s="185"/>
      <c r="G74" s="335"/>
      <c r="H74" s="336"/>
      <c r="I74" s="337"/>
      <c r="J74" s="337"/>
      <c r="K74" s="337"/>
      <c r="L74" s="336"/>
      <c r="M74" s="337"/>
      <c r="N74" s="335"/>
      <c r="O74" s="338"/>
      <c r="P74" s="339"/>
      <c r="Q74" s="340"/>
      <c r="R74" s="338"/>
      <c r="S74" s="339"/>
    </row>
    <row r="75" spans="1:19" ht="39" customHeight="1" thickBot="1" x14ac:dyDescent="0.3">
      <c r="A75" s="341">
        <v>13</v>
      </c>
      <c r="B75" s="342" t="s">
        <v>332</v>
      </c>
      <c r="C75" s="343">
        <v>7</v>
      </c>
      <c r="D75" s="344" t="s">
        <v>333</v>
      </c>
      <c r="E75" s="344" t="s">
        <v>62</v>
      </c>
      <c r="F75" s="344" t="s">
        <v>61</v>
      </c>
      <c r="G75" s="345">
        <v>0</v>
      </c>
      <c r="H75" s="346">
        <f>$H$1</f>
        <v>2641</v>
      </c>
      <c r="I75" s="347">
        <f>G75/H75</f>
        <v>0</v>
      </c>
      <c r="J75" s="348"/>
      <c r="K75" s="346">
        <f t="shared" ref="K75" si="51">$K$1</f>
        <v>2641</v>
      </c>
      <c r="L75" s="349">
        <f>J75/K75</f>
        <v>0</v>
      </c>
      <c r="M75" s="350">
        <f>L75-I75</f>
        <v>0</v>
      </c>
      <c r="N75" s="351"/>
      <c r="O75" s="352">
        <f t="shared" ref="O75" si="52">$O$1</f>
        <v>2641</v>
      </c>
      <c r="P75" s="353">
        <f>N75/O75</f>
        <v>0</v>
      </c>
      <c r="Q75" s="345"/>
      <c r="R75" s="352">
        <f>$R$1</f>
        <v>2670</v>
      </c>
      <c r="S75" s="354">
        <f>Q75/R75</f>
        <v>0</v>
      </c>
    </row>
    <row r="76" spans="1:19" s="183" customFormat="1" ht="15.75" thickBot="1" x14ac:dyDescent="0.3">
      <c r="C76" s="184"/>
      <c r="E76" s="226"/>
      <c r="F76" s="185"/>
      <c r="G76" s="186"/>
      <c r="H76" s="187"/>
      <c r="I76" s="188"/>
      <c r="J76" s="188"/>
      <c r="K76" s="188"/>
      <c r="L76" s="187"/>
      <c r="M76" s="188"/>
      <c r="N76" s="186"/>
      <c r="P76" s="218"/>
      <c r="Q76" s="217"/>
      <c r="S76" s="218"/>
    </row>
    <row r="77" spans="1:19" ht="32.25" customHeight="1" x14ac:dyDescent="0.3">
      <c r="A77" s="766">
        <v>14</v>
      </c>
      <c r="B77" s="769" t="s">
        <v>12</v>
      </c>
      <c r="C77" s="118">
        <v>2</v>
      </c>
      <c r="D77" s="119" t="s">
        <v>53</v>
      </c>
      <c r="E77" s="120" t="s">
        <v>62</v>
      </c>
      <c r="F77" s="120" t="s">
        <v>61</v>
      </c>
      <c r="G77" s="355">
        <v>0</v>
      </c>
      <c r="H77" s="122">
        <f>$H$1</f>
        <v>2641</v>
      </c>
      <c r="I77" s="123">
        <f t="shared" si="25"/>
        <v>0</v>
      </c>
      <c r="J77" s="356"/>
      <c r="K77" s="122">
        <f t="shared" ref="K77:K78" si="53">$K$1</f>
        <v>2641</v>
      </c>
      <c r="L77" s="357">
        <f t="shared" ref="L77:L78" si="54">J77/K77</f>
        <v>0</v>
      </c>
      <c r="M77" s="126">
        <f t="shared" ref="M77:M91" si="55">L77-I77</f>
        <v>0</v>
      </c>
      <c r="N77" s="127">
        <v>0</v>
      </c>
      <c r="O77" s="128">
        <f t="shared" ref="O77:O78" si="56">$O$1</f>
        <v>2641</v>
      </c>
      <c r="P77" s="129">
        <f t="shared" ref="P77:P78" si="57">N77/O77</f>
        <v>0</v>
      </c>
      <c r="Q77" s="130">
        <v>0</v>
      </c>
      <c r="R77" s="131">
        <f>$R$1</f>
        <v>2670</v>
      </c>
      <c r="S77" s="132">
        <f t="shared" si="29"/>
        <v>0</v>
      </c>
    </row>
    <row r="78" spans="1:19" ht="28.8" x14ac:dyDescent="0.3">
      <c r="A78" s="767"/>
      <c r="B78" s="770"/>
      <c r="C78" s="778">
        <v>4</v>
      </c>
      <c r="D78" s="782" t="s">
        <v>54</v>
      </c>
      <c r="E78" s="135" t="s">
        <v>62</v>
      </c>
      <c r="F78" s="135" t="s">
        <v>61</v>
      </c>
      <c r="G78" s="148">
        <v>3100</v>
      </c>
      <c r="H78" s="137">
        <f>$H$1</f>
        <v>2641</v>
      </c>
      <c r="I78" s="138">
        <f t="shared" si="25"/>
        <v>1.1737978038621735</v>
      </c>
      <c r="J78" s="150"/>
      <c r="K78" s="137">
        <f t="shared" si="53"/>
        <v>2641</v>
      </c>
      <c r="L78" s="158">
        <f t="shared" si="54"/>
        <v>0</v>
      </c>
      <c r="M78" s="141">
        <f t="shared" si="55"/>
        <v>-1.1737978038621735</v>
      </c>
      <c r="N78" s="142">
        <v>3500</v>
      </c>
      <c r="O78" s="143">
        <f t="shared" si="56"/>
        <v>2641</v>
      </c>
      <c r="P78" s="144">
        <f t="shared" si="57"/>
        <v>1.3252555850056797</v>
      </c>
      <c r="Q78" s="165">
        <v>3500</v>
      </c>
      <c r="R78" s="146">
        <f>$R$1</f>
        <v>2670</v>
      </c>
      <c r="S78" s="147">
        <f t="shared" si="29"/>
        <v>1.3108614232209739</v>
      </c>
    </row>
    <row r="79" spans="1:19" ht="29.4" thickBot="1" x14ac:dyDescent="0.35">
      <c r="A79" s="768"/>
      <c r="B79" s="771"/>
      <c r="C79" s="785"/>
      <c r="D79" s="801"/>
      <c r="E79" s="204" t="s">
        <v>104</v>
      </c>
      <c r="F79" s="204" t="s">
        <v>105</v>
      </c>
      <c r="G79" s="358"/>
      <c r="H79" s="359"/>
      <c r="I79" s="360"/>
      <c r="J79" s="361"/>
      <c r="K79" s="359"/>
      <c r="L79" s="359"/>
      <c r="M79" s="273"/>
      <c r="N79" s="362"/>
      <c r="O79" s="214"/>
      <c r="P79" s="275">
        <v>344</v>
      </c>
      <c r="Q79" s="213"/>
      <c r="R79" s="214"/>
      <c r="S79" s="215"/>
    </row>
    <row r="80" spans="1:19" s="183" customFormat="1" ht="15" thickBot="1" x14ac:dyDescent="0.35">
      <c r="C80" s="184"/>
      <c r="E80" s="226"/>
      <c r="F80" s="185"/>
      <c r="G80" s="186"/>
      <c r="H80" s="187"/>
      <c r="I80" s="188"/>
      <c r="J80" s="188"/>
      <c r="K80" s="188"/>
      <c r="L80" s="187"/>
      <c r="M80" s="188"/>
      <c r="N80" s="186"/>
      <c r="P80" s="218"/>
      <c r="Q80" s="217"/>
      <c r="S80" s="218"/>
    </row>
    <row r="81" spans="1:19" ht="33.75" customHeight="1" x14ac:dyDescent="0.3">
      <c r="A81" s="766">
        <v>15</v>
      </c>
      <c r="B81" s="769" t="s">
        <v>13</v>
      </c>
      <c r="C81" s="283">
        <v>1</v>
      </c>
      <c r="D81" s="257" t="s">
        <v>55</v>
      </c>
      <c r="E81" s="257" t="s">
        <v>62</v>
      </c>
      <c r="F81" s="257" t="s">
        <v>61</v>
      </c>
      <c r="G81" s="286">
        <v>0</v>
      </c>
      <c r="H81" s="259">
        <f>$H$1</f>
        <v>2641</v>
      </c>
      <c r="I81" s="260">
        <f t="shared" si="25"/>
        <v>0</v>
      </c>
      <c r="J81" s="285"/>
      <c r="K81" s="259">
        <f t="shared" ref="K81:K82" si="58">$K$1</f>
        <v>2641</v>
      </c>
      <c r="L81" s="326">
        <f t="shared" ref="L81" si="59">J81/K81</f>
        <v>0</v>
      </c>
      <c r="M81" s="263">
        <f t="shared" si="55"/>
        <v>0</v>
      </c>
      <c r="N81" s="261">
        <v>0</v>
      </c>
      <c r="O81" s="265">
        <f t="shared" ref="O81:O91" si="60">$O$1</f>
        <v>2641</v>
      </c>
      <c r="P81" s="266">
        <f t="shared" ref="P81" si="61">N81/O81</f>
        <v>0</v>
      </c>
      <c r="Q81" s="286">
        <v>0</v>
      </c>
      <c r="R81" s="265">
        <f>$R$1</f>
        <v>2670</v>
      </c>
      <c r="S81" s="287">
        <f t="shared" si="29"/>
        <v>0</v>
      </c>
    </row>
    <row r="82" spans="1:19" ht="37.5" customHeight="1" thickBot="1" x14ac:dyDescent="0.35">
      <c r="A82" s="768"/>
      <c r="B82" s="771"/>
      <c r="C82" s="363">
        <v>3</v>
      </c>
      <c r="D82" s="364" t="s">
        <v>334</v>
      </c>
      <c r="E82" s="364" t="s">
        <v>62</v>
      </c>
      <c r="F82" s="364" t="s">
        <v>61</v>
      </c>
      <c r="G82" s="365"/>
      <c r="H82" s="366">
        <f>$H$1</f>
        <v>2641</v>
      </c>
      <c r="I82" s="367">
        <f>G82/H82</f>
        <v>0</v>
      </c>
      <c r="J82" s="368"/>
      <c r="K82" s="366">
        <f t="shared" si="58"/>
        <v>2641</v>
      </c>
      <c r="L82" s="369">
        <f>J82/K82</f>
        <v>0</v>
      </c>
      <c r="M82" s="370">
        <f t="shared" si="55"/>
        <v>0</v>
      </c>
      <c r="N82" s="371"/>
      <c r="O82" s="372">
        <f t="shared" si="60"/>
        <v>2641</v>
      </c>
      <c r="P82" s="373">
        <f>N82/O82</f>
        <v>0</v>
      </c>
      <c r="Q82" s="365"/>
      <c r="R82" s="372">
        <f>$R$1</f>
        <v>2670</v>
      </c>
      <c r="S82" s="374">
        <f>Q82/R82</f>
        <v>0</v>
      </c>
    </row>
    <row r="83" spans="1:19" s="183" customFormat="1" ht="15" thickBot="1" x14ac:dyDescent="0.35">
      <c r="C83" s="184"/>
      <c r="D83" s="375"/>
      <c r="E83" s="185"/>
      <c r="F83" s="185"/>
      <c r="G83" s="186"/>
      <c r="H83" s="187"/>
      <c r="I83" s="188"/>
      <c r="J83" s="186"/>
      <c r="K83" s="187"/>
      <c r="L83" s="188"/>
      <c r="M83" s="188"/>
      <c r="N83" s="186"/>
      <c r="P83" s="218"/>
      <c r="Q83" s="217"/>
      <c r="S83" s="218"/>
    </row>
    <row r="84" spans="1:19" ht="63.75" customHeight="1" thickBot="1" x14ac:dyDescent="0.35">
      <c r="A84" s="376">
        <v>16</v>
      </c>
      <c r="B84" s="342" t="s">
        <v>14</v>
      </c>
      <c r="C84" s="343">
        <v>1</v>
      </c>
      <c r="D84" s="344" t="s">
        <v>56</v>
      </c>
      <c r="E84" s="344" t="s">
        <v>62</v>
      </c>
      <c r="F84" s="344" t="s">
        <v>61</v>
      </c>
      <c r="G84" s="377"/>
      <c r="H84" s="346">
        <f>$H$1</f>
        <v>2641</v>
      </c>
      <c r="I84" s="378">
        <f t="shared" si="25"/>
        <v>0</v>
      </c>
      <c r="J84" s="379"/>
      <c r="K84" s="346">
        <f t="shared" ref="K84" si="62">$K$1</f>
        <v>2641</v>
      </c>
      <c r="L84" s="349">
        <f t="shared" ref="L84" si="63">J84/K84</f>
        <v>0</v>
      </c>
      <c r="M84" s="350">
        <f t="shared" si="55"/>
        <v>0</v>
      </c>
      <c r="N84" s="351"/>
      <c r="O84" s="352">
        <f t="shared" si="60"/>
        <v>2641</v>
      </c>
      <c r="P84" s="353">
        <f t="shared" ref="P84" si="64">N84/O84</f>
        <v>0</v>
      </c>
      <c r="Q84" s="377"/>
      <c r="R84" s="352">
        <f>$R$1</f>
        <v>2670</v>
      </c>
      <c r="S84" s="354">
        <f t="shared" si="29"/>
        <v>0</v>
      </c>
    </row>
    <row r="85" spans="1:19" s="183" customFormat="1" ht="15" thickBot="1" x14ac:dyDescent="0.35">
      <c r="C85" s="184"/>
      <c r="E85" s="185"/>
      <c r="F85" s="185"/>
      <c r="G85" s="217"/>
      <c r="H85" s="187"/>
      <c r="I85" s="188"/>
      <c r="J85" s="380"/>
      <c r="K85" s="188"/>
      <c r="L85" s="380"/>
      <c r="M85" s="188"/>
      <c r="N85" s="217"/>
      <c r="P85" s="218"/>
      <c r="Q85" s="217"/>
      <c r="S85" s="216"/>
    </row>
    <row r="86" spans="1:19" ht="29.4" thickBot="1" x14ac:dyDescent="0.35">
      <c r="A86" s="341">
        <v>19</v>
      </c>
      <c r="B86" s="342" t="s">
        <v>15</v>
      </c>
      <c r="C86" s="343">
        <v>1</v>
      </c>
      <c r="D86" s="344" t="s">
        <v>57</v>
      </c>
      <c r="E86" s="344" t="s">
        <v>62</v>
      </c>
      <c r="F86" s="344" t="s">
        <v>61</v>
      </c>
      <c r="G86" s="377"/>
      <c r="H86" s="346">
        <f>$H$1</f>
        <v>2641</v>
      </c>
      <c r="I86" s="381">
        <f>G86/H86</f>
        <v>0</v>
      </c>
      <c r="J86" s="382"/>
      <c r="K86" s="346">
        <f t="shared" ref="K86" si="65">$K$1</f>
        <v>2641</v>
      </c>
      <c r="L86" s="349">
        <f>J86/K86</f>
        <v>0</v>
      </c>
      <c r="M86" s="383">
        <f t="shared" si="55"/>
        <v>0</v>
      </c>
      <c r="N86" s="384"/>
      <c r="O86" s="352">
        <f t="shared" si="60"/>
        <v>2641</v>
      </c>
      <c r="P86" s="353">
        <f>N86/O86</f>
        <v>0</v>
      </c>
      <c r="Q86" s="377"/>
      <c r="R86" s="352">
        <f>$R$1</f>
        <v>2670</v>
      </c>
      <c r="S86" s="354">
        <f t="shared" si="29"/>
        <v>0</v>
      </c>
    </row>
    <row r="87" spans="1:19" ht="15" thickBot="1" x14ac:dyDescent="0.35">
      <c r="E87" s="385"/>
      <c r="F87" s="385"/>
      <c r="G87" s="386"/>
      <c r="H87" s="387"/>
      <c r="I87" s="388"/>
      <c r="J87" s="386"/>
      <c r="K87" s="388"/>
      <c r="L87" s="386"/>
      <c r="M87" s="387"/>
      <c r="N87" s="389"/>
      <c r="Q87" s="389"/>
    </row>
    <row r="88" spans="1:19" ht="41.25" customHeight="1" thickBot="1" x14ac:dyDescent="0.35">
      <c r="A88" s="376">
        <v>20</v>
      </c>
      <c r="B88" s="342" t="s">
        <v>335</v>
      </c>
      <c r="C88" s="390" t="s">
        <v>342</v>
      </c>
      <c r="D88" s="391" t="s">
        <v>343</v>
      </c>
      <c r="E88" s="391" t="s">
        <v>62</v>
      </c>
      <c r="F88" s="391" t="s">
        <v>61</v>
      </c>
      <c r="G88" s="392">
        <v>63346</v>
      </c>
      <c r="H88" s="393">
        <f>$H$1</f>
        <v>2641</v>
      </c>
      <c r="I88" s="394">
        <f>G88/H88</f>
        <v>23.985611510791365</v>
      </c>
      <c r="J88" s="395"/>
      <c r="K88" s="393">
        <f t="shared" ref="K88" si="66">$K$1</f>
        <v>2641</v>
      </c>
      <c r="L88" s="396">
        <f>J88/K88</f>
        <v>0</v>
      </c>
      <c r="M88" s="397">
        <f t="shared" si="55"/>
        <v>-23.985611510791365</v>
      </c>
      <c r="N88" s="398">
        <v>61264</v>
      </c>
      <c r="O88" s="399">
        <f t="shared" si="60"/>
        <v>2641</v>
      </c>
      <c r="P88" s="400">
        <f>N88/O88</f>
        <v>23.197273759939417</v>
      </c>
      <c r="Q88" s="401">
        <v>72897</v>
      </c>
      <c r="R88" s="402">
        <f>$R$1</f>
        <v>2670</v>
      </c>
      <c r="S88" s="403">
        <f>Q88/R88</f>
        <v>27.302247191011237</v>
      </c>
    </row>
    <row r="89" spans="1:19" ht="15" thickBot="1" x14ac:dyDescent="0.35">
      <c r="E89" s="385"/>
      <c r="F89" s="385"/>
      <c r="G89" s="386"/>
      <c r="H89" s="387"/>
      <c r="I89" s="388"/>
      <c r="J89" s="386"/>
      <c r="K89" s="388"/>
      <c r="L89" s="386"/>
      <c r="M89" s="387"/>
      <c r="N89" s="389"/>
      <c r="Q89" s="389"/>
    </row>
    <row r="90" spans="1:19" ht="43.2" x14ac:dyDescent="0.3">
      <c r="A90" s="772">
        <v>50</v>
      </c>
      <c r="B90" s="774" t="s">
        <v>336</v>
      </c>
      <c r="C90" s="118">
        <v>1</v>
      </c>
      <c r="D90" s="120" t="s">
        <v>337</v>
      </c>
      <c r="E90" s="120" t="s">
        <v>62</v>
      </c>
      <c r="F90" s="120" t="s">
        <v>61</v>
      </c>
      <c r="G90" s="404">
        <v>13719</v>
      </c>
      <c r="H90" s="122">
        <f>$H$1</f>
        <v>2641</v>
      </c>
      <c r="I90" s="405">
        <f>G90/H90</f>
        <v>5.194623248769406</v>
      </c>
      <c r="J90" s="406"/>
      <c r="K90" s="122">
        <f t="shared" ref="K90:K91" si="67">$K$1</f>
        <v>2641</v>
      </c>
      <c r="L90" s="125">
        <f>J90/K90</f>
        <v>0</v>
      </c>
      <c r="M90" s="126">
        <f t="shared" si="55"/>
        <v>-5.194623248769406</v>
      </c>
      <c r="N90" s="277">
        <v>12540</v>
      </c>
      <c r="O90" s="128">
        <f t="shared" si="60"/>
        <v>2641</v>
      </c>
      <c r="P90" s="129">
        <f>N90/O90</f>
        <v>4.7482014388489207</v>
      </c>
      <c r="Q90" s="407">
        <v>11292</v>
      </c>
      <c r="R90" s="131">
        <f>$R$1</f>
        <v>2670</v>
      </c>
      <c r="S90" s="132">
        <f>Q90/R90</f>
        <v>4.2292134831460677</v>
      </c>
    </row>
    <row r="91" spans="1:19" ht="43.8" thickBot="1" x14ac:dyDescent="0.35">
      <c r="A91" s="773"/>
      <c r="B91" s="775"/>
      <c r="C91" s="293">
        <v>2</v>
      </c>
      <c r="D91" s="294" t="s">
        <v>338</v>
      </c>
      <c r="E91" s="294" t="s">
        <v>62</v>
      </c>
      <c r="F91" s="294" t="s">
        <v>61</v>
      </c>
      <c r="G91" s="408">
        <v>20232</v>
      </c>
      <c r="H91" s="296">
        <f>$H$1</f>
        <v>2641</v>
      </c>
      <c r="I91" s="409">
        <f>G91/H91</f>
        <v>7.6607345702385459</v>
      </c>
      <c r="J91" s="410"/>
      <c r="K91" s="172">
        <f t="shared" si="67"/>
        <v>2641</v>
      </c>
      <c r="L91" s="411">
        <f>J91/K91</f>
        <v>0</v>
      </c>
      <c r="M91" s="300">
        <f t="shared" si="55"/>
        <v>-7.6607345702385459</v>
      </c>
      <c r="N91" s="301">
        <v>21411</v>
      </c>
      <c r="O91" s="178">
        <f t="shared" si="60"/>
        <v>2641</v>
      </c>
      <c r="P91" s="412">
        <f>N91/O91</f>
        <v>8.1071563801590312</v>
      </c>
      <c r="Q91" s="413">
        <v>22659</v>
      </c>
      <c r="R91" s="305">
        <f>$R$1</f>
        <v>2670</v>
      </c>
      <c r="S91" s="306">
        <f>Q91/R91</f>
        <v>8.486516853932585</v>
      </c>
    </row>
    <row r="92" spans="1:19" x14ac:dyDescent="0.3">
      <c r="G92" s="387"/>
      <c r="H92" s="387"/>
      <c r="I92" s="387"/>
      <c r="J92" s="387"/>
      <c r="K92" s="387"/>
      <c r="L92" s="387"/>
      <c r="M92" s="387"/>
    </row>
    <row r="93" spans="1:19" x14ac:dyDescent="0.3">
      <c r="G93" s="414"/>
      <c r="H93" s="387"/>
      <c r="I93" s="387"/>
      <c r="J93" s="387"/>
      <c r="K93" s="387"/>
      <c r="L93" s="387"/>
      <c r="M93" s="387"/>
      <c r="N93" s="414"/>
      <c r="Q93" s="414"/>
    </row>
    <row r="94" spans="1:19" x14ac:dyDescent="0.3">
      <c r="F94" s="415"/>
      <c r="G94" s="414"/>
      <c r="H94" s="414"/>
      <c r="I94" s="414"/>
      <c r="J94" s="414"/>
      <c r="K94" s="414"/>
      <c r="L94" s="414"/>
      <c r="M94" s="414"/>
      <c r="N94" s="414"/>
      <c r="O94" s="416"/>
      <c r="P94" s="416"/>
      <c r="Q94" s="414"/>
      <c r="R94" s="416"/>
      <c r="S94" s="416"/>
    </row>
    <row r="95" spans="1:19" x14ac:dyDescent="0.3">
      <c r="N95" s="418"/>
      <c r="O95" s="418"/>
      <c r="P95" s="418"/>
      <c r="Q95" s="418"/>
    </row>
    <row r="96" spans="1:19" x14ac:dyDescent="0.3">
      <c r="G96" s="419"/>
    </row>
    <row r="97" spans="3:8" x14ac:dyDescent="0.3">
      <c r="C97" s="100"/>
      <c r="G97" s="100"/>
      <c r="H97" s="100"/>
    </row>
    <row r="98" spans="3:8" x14ac:dyDescent="0.3">
      <c r="C98" s="100"/>
      <c r="G98" s="100"/>
      <c r="H98" s="100"/>
    </row>
    <row r="99" spans="3:8" x14ac:dyDescent="0.3">
      <c r="C99" s="100"/>
      <c r="G99" s="100"/>
      <c r="H99" s="100"/>
    </row>
    <row r="100" spans="3:8" x14ac:dyDescent="0.3">
      <c r="C100" s="100"/>
      <c r="G100" s="100"/>
      <c r="H100" s="100"/>
    </row>
    <row r="101" spans="3:8" x14ac:dyDescent="0.3">
      <c r="C101" s="100"/>
      <c r="G101" s="100"/>
      <c r="H101" s="100"/>
    </row>
    <row r="102" spans="3:8" x14ac:dyDescent="0.3">
      <c r="C102" s="100"/>
      <c r="G102" s="100"/>
      <c r="H102" s="100"/>
    </row>
  </sheetData>
  <customSheetViews>
    <customSheetView guid="{FD66CCA4-E734-40F6-A42D-704ADC03C8FF}" scale="110" showPageBreaks="1" fitToPage="1" view="pageBreakPreview" showRuler="0" topLeftCell="A100">
      <selection activeCell="D108" sqref="D108"/>
      <rowBreaks count="5" manualBreakCount="5">
        <brk id="25" max="16" man="1"/>
        <brk id="52" max="16" man="1"/>
        <brk id="69" max="16383" man="1"/>
        <brk id="94" max="16" man="1"/>
        <brk id="95" max="16" man="1"/>
      </rowBreaks>
      <pageMargins left="0.7" right="0.7" top="0.75" bottom="0.75" header="0.3" footer="0.3"/>
      <pageSetup paperSize="8" scale="56" fitToHeight="0" orientation="landscape" r:id="rId1"/>
      <headerFooter alignWithMargins="0"/>
    </customSheetView>
    <customSheetView guid="{0CDFE071-D2BF-4AC9-96FE-3C7CC2EB89D1}" scale="110" showPageBreaks="1" fitToPage="1" view="pageBreakPreview">
      <selection activeCell="H1" sqref="H1"/>
      <rowBreaks count="4" manualBreakCount="4">
        <brk id="25" max="16" man="1"/>
        <brk id="52" max="16" man="1"/>
        <brk id="69" max="16383" man="1"/>
        <brk id="95" max="16" man="1"/>
      </rowBreaks>
      <pageMargins left="0.7" right="0.7" top="0.75" bottom="0.75" header="0.3" footer="0.3"/>
      <pageSetup paperSize="8" scale="55" fitToHeight="0" orientation="landscape" r:id="rId2"/>
    </customSheetView>
    <customSheetView guid="{5274FD7E-76C2-47C3-8C9C-C2C181076605}" scale="110" showPageBreaks="1" fitToPage="1" view="pageBreakPreview" showRuler="0">
      <selection activeCell="J2" sqref="J2"/>
      <rowBreaks count="5" manualBreakCount="5">
        <brk id="25" max="16" man="1"/>
        <brk id="52" max="16" man="1"/>
        <brk id="69" max="16383" man="1"/>
        <brk id="94" max="16" man="1"/>
        <brk id="95" max="16" man="1"/>
      </rowBreaks>
      <pageMargins left="0.7" right="0.7" top="0.75" bottom="0.75" header="0.3" footer="0.3"/>
      <pageSetup paperSize="8" scale="55" fitToHeight="0" orientation="landscape" r:id="rId3"/>
      <headerFooter alignWithMargins="0"/>
    </customSheetView>
  </customSheetViews>
  <mergeCells count="69">
    <mergeCell ref="C72:C73"/>
    <mergeCell ref="D72:D73"/>
    <mergeCell ref="C78:C79"/>
    <mergeCell ref="D78:D79"/>
    <mergeCell ref="D68:D69"/>
    <mergeCell ref="C68:C69"/>
    <mergeCell ref="C55:C57"/>
    <mergeCell ref="D55:D57"/>
    <mergeCell ref="C59:C61"/>
    <mergeCell ref="D59:D61"/>
    <mergeCell ref="C6:C7"/>
    <mergeCell ref="D6:D7"/>
    <mergeCell ref="C48:C49"/>
    <mergeCell ref="D48:D49"/>
    <mergeCell ref="D24:D25"/>
    <mergeCell ref="C39:C41"/>
    <mergeCell ref="D39:D41"/>
    <mergeCell ref="C42:C43"/>
    <mergeCell ref="D42:D43"/>
    <mergeCell ref="C46:C47"/>
    <mergeCell ref="D46:D47"/>
    <mergeCell ref="D26:D27"/>
    <mergeCell ref="D29:D31"/>
    <mergeCell ref="C13:C14"/>
    <mergeCell ref="C15:C16"/>
    <mergeCell ref="C24:C25"/>
    <mergeCell ref="C26:C27"/>
    <mergeCell ref="C29:C31"/>
    <mergeCell ref="A45:A52"/>
    <mergeCell ref="B45:B52"/>
    <mergeCell ref="A54:A57"/>
    <mergeCell ref="B54:B57"/>
    <mergeCell ref="A59:A73"/>
    <mergeCell ref="B59:B73"/>
    <mergeCell ref="A33:A34"/>
    <mergeCell ref="B33:B34"/>
    <mergeCell ref="A36:A37"/>
    <mergeCell ref="B36:B37"/>
    <mergeCell ref="A39:A43"/>
    <mergeCell ref="B39:B43"/>
    <mergeCell ref="A2:B2"/>
    <mergeCell ref="A3:A16"/>
    <mergeCell ref="B3:B16"/>
    <mergeCell ref="A24:A31"/>
    <mergeCell ref="B24:B31"/>
    <mergeCell ref="C8:C9"/>
    <mergeCell ref="D8:D9"/>
    <mergeCell ref="C11:C12"/>
    <mergeCell ref="D11:D12"/>
    <mergeCell ref="A18:A22"/>
    <mergeCell ref="B18:B22"/>
    <mergeCell ref="C18:C20"/>
    <mergeCell ref="D18:D20"/>
    <mergeCell ref="C21:C22"/>
    <mergeCell ref="D21:D22"/>
    <mergeCell ref="D13:D14"/>
    <mergeCell ref="D15:D16"/>
    <mergeCell ref="C62:C63"/>
    <mergeCell ref="D62:D63"/>
    <mergeCell ref="C64:C65"/>
    <mergeCell ref="D64:D65"/>
    <mergeCell ref="C66:C67"/>
    <mergeCell ref="D66:D67"/>
    <mergeCell ref="A77:A79"/>
    <mergeCell ref="B77:B79"/>
    <mergeCell ref="A81:A82"/>
    <mergeCell ref="B81:B82"/>
    <mergeCell ref="A90:A91"/>
    <mergeCell ref="B90:B91"/>
  </mergeCells>
  <phoneticPr fontId="25" type="noConversion"/>
  <pageMargins left="0.7" right="0.7" top="0.75" bottom="0.32552083333333331" header="0.3" footer="0.3"/>
  <pageSetup paperSize="8" scale="60" fitToHeight="0" orientation="landscape"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U65407"/>
  <sheetViews>
    <sheetView topLeftCell="A49" zoomScaleNormal="100" workbookViewId="0">
      <selection activeCell="M75" sqref="M75:N75"/>
    </sheetView>
  </sheetViews>
  <sheetFormatPr defaultColWidth="9.109375" defaultRowHeight="13.2" x14ac:dyDescent="0.3"/>
  <cols>
    <col min="1" max="1" width="8.5546875" style="59" customWidth="1"/>
    <col min="2" max="3" width="12.33203125" style="59" customWidth="1"/>
    <col min="4" max="4" width="6.44140625" style="59" customWidth="1"/>
    <col min="5" max="6" width="4.88671875" style="59" customWidth="1"/>
    <col min="7" max="7" width="6.5546875" style="59" customWidth="1"/>
    <col min="8" max="8" width="4.44140625" style="59" customWidth="1"/>
    <col min="9" max="9" width="6.5546875" style="59" customWidth="1"/>
    <col min="10" max="10" width="7.109375" style="59" customWidth="1"/>
    <col min="11" max="11" width="6.5546875" style="59" customWidth="1"/>
    <col min="12" max="12" width="6.88671875" style="59" customWidth="1"/>
    <col min="13" max="13" width="6.5546875" style="59" customWidth="1"/>
    <col min="14" max="14" width="6.6640625" style="59" customWidth="1"/>
    <col min="15" max="15" width="9.109375" style="59"/>
    <col min="16" max="16" width="2.88671875" style="59" customWidth="1"/>
    <col min="17" max="17" width="7.109375" style="59" customWidth="1"/>
    <col min="18" max="18" width="4.5546875" style="59" customWidth="1"/>
    <col min="19" max="244" width="9.109375" style="59"/>
    <col min="245" max="245" width="14.109375" style="59" bestFit="1" customWidth="1"/>
    <col min="246" max="16384" width="9.109375" style="59"/>
  </cols>
  <sheetData>
    <row r="1" spans="1:23" ht="18" customHeight="1" thickBot="1" x14ac:dyDescent="0.35">
      <c r="A1" s="816" t="s">
        <v>348</v>
      </c>
      <c r="B1" s="816"/>
      <c r="C1" s="816"/>
      <c r="D1" s="816"/>
      <c r="E1" s="816"/>
      <c r="F1" s="816"/>
      <c r="G1" s="816"/>
      <c r="H1" s="816"/>
      <c r="I1" s="816"/>
      <c r="J1" s="816"/>
      <c r="K1" s="816"/>
      <c r="L1" s="816"/>
      <c r="M1" s="816"/>
      <c r="N1" s="816"/>
    </row>
    <row r="2" spans="1:23" ht="26.25" customHeight="1" x14ac:dyDescent="0.3">
      <c r="A2" s="60"/>
      <c r="B2" s="60"/>
      <c r="C2" s="60"/>
      <c r="D2" s="60"/>
      <c r="E2" s="60"/>
      <c r="F2" s="60"/>
      <c r="G2" s="60"/>
      <c r="H2" s="60"/>
      <c r="I2" s="60"/>
      <c r="J2" s="60"/>
      <c r="K2" s="60"/>
      <c r="L2" s="60"/>
      <c r="M2" s="60"/>
      <c r="N2" s="60"/>
      <c r="O2" s="61"/>
      <c r="P2" s="61"/>
      <c r="Q2" s="61"/>
      <c r="R2" s="61"/>
      <c r="S2" s="61"/>
      <c r="T2" s="61"/>
      <c r="U2" s="61"/>
      <c r="V2" s="61"/>
      <c r="W2" s="61"/>
    </row>
    <row r="3" spans="1:23" s="61" customFormat="1" ht="51" customHeight="1" x14ac:dyDescent="0.3">
      <c r="A3" s="817" t="s">
        <v>377</v>
      </c>
      <c r="B3" s="818"/>
      <c r="C3" s="818"/>
      <c r="D3" s="819"/>
      <c r="E3" s="820"/>
      <c r="F3" s="821"/>
      <c r="G3" s="821"/>
      <c r="H3" s="822"/>
      <c r="I3" s="823" t="s">
        <v>352</v>
      </c>
      <c r="J3" s="823"/>
      <c r="K3" s="823"/>
      <c r="L3" s="823"/>
      <c r="M3" s="823"/>
      <c r="N3" s="823"/>
    </row>
    <row r="4" spans="1:23" s="61" customFormat="1" ht="12.75" customHeight="1" x14ac:dyDescent="0.3">
      <c r="A4" s="832" t="s">
        <v>376</v>
      </c>
      <c r="B4" s="833"/>
      <c r="C4" s="833"/>
      <c r="D4" s="834"/>
      <c r="E4" s="838"/>
      <c r="F4" s="839"/>
      <c r="G4" s="839"/>
      <c r="H4" s="839"/>
      <c r="I4" s="840" t="s">
        <v>353</v>
      </c>
      <c r="J4" s="841"/>
      <c r="K4" s="841"/>
      <c r="L4" s="842"/>
      <c r="M4" s="842"/>
      <c r="N4" s="843"/>
    </row>
    <row r="5" spans="1:23" s="61" customFormat="1" ht="21.75" customHeight="1" x14ac:dyDescent="0.3">
      <c r="A5" s="835"/>
      <c r="B5" s="836"/>
      <c r="C5" s="836"/>
      <c r="D5" s="837"/>
      <c r="E5" s="839"/>
      <c r="F5" s="839"/>
      <c r="G5" s="839"/>
      <c r="H5" s="839"/>
      <c r="I5" s="844"/>
      <c r="J5" s="845"/>
      <c r="K5" s="845"/>
      <c r="L5" s="845"/>
      <c r="M5" s="845"/>
      <c r="N5" s="846"/>
    </row>
    <row r="6" spans="1:23" s="61" customFormat="1" ht="21.75" customHeight="1" x14ac:dyDescent="0.3">
      <c r="A6" s="847" t="s">
        <v>274</v>
      </c>
      <c r="B6" s="848"/>
      <c r="C6" s="848"/>
      <c r="D6" s="849"/>
      <c r="E6" s="853" t="s">
        <v>368</v>
      </c>
      <c r="F6" s="853"/>
      <c r="G6" s="853"/>
      <c r="H6" s="854"/>
      <c r="I6" s="857" t="s">
        <v>275</v>
      </c>
      <c r="J6" s="857"/>
      <c r="K6" s="857"/>
      <c r="L6" s="857"/>
      <c r="M6" s="857"/>
      <c r="N6" s="857"/>
    </row>
    <row r="7" spans="1:23" s="61" customFormat="1" ht="27" customHeight="1" x14ac:dyDescent="0.3">
      <c r="A7" s="850"/>
      <c r="B7" s="851"/>
      <c r="C7" s="851"/>
      <c r="D7" s="852"/>
      <c r="E7" s="855"/>
      <c r="F7" s="855"/>
      <c r="G7" s="855"/>
      <c r="H7" s="856"/>
      <c r="I7" s="858">
        <v>2020</v>
      </c>
      <c r="J7" s="859"/>
      <c r="K7" s="860">
        <v>2021</v>
      </c>
      <c r="L7" s="860"/>
      <c r="M7" s="860">
        <v>2022</v>
      </c>
      <c r="N7" s="860"/>
    </row>
    <row r="8" spans="1:23" s="61" customFormat="1" ht="31.5" customHeight="1" x14ac:dyDescent="0.3">
      <c r="A8" s="824" t="s">
        <v>276</v>
      </c>
      <c r="B8" s="825"/>
      <c r="C8" s="825"/>
      <c r="D8" s="826"/>
      <c r="E8" s="827" t="s">
        <v>369</v>
      </c>
      <c r="F8" s="827"/>
      <c r="G8" s="827"/>
      <c r="H8" s="828"/>
      <c r="I8" s="829" t="s">
        <v>277</v>
      </c>
      <c r="J8" s="830"/>
      <c r="K8" s="831" t="s">
        <v>277</v>
      </c>
      <c r="L8" s="831"/>
      <c r="M8" s="831" t="s">
        <v>277</v>
      </c>
      <c r="N8" s="831"/>
    </row>
    <row r="9" spans="1:23" ht="38.25" customHeight="1" x14ac:dyDescent="0.25">
      <c r="A9" s="809" t="s">
        <v>278</v>
      </c>
      <c r="B9" s="810"/>
      <c r="C9" s="811" t="s">
        <v>315</v>
      </c>
      <c r="D9" s="812"/>
      <c r="E9" s="812"/>
      <c r="F9" s="812"/>
      <c r="G9" s="812"/>
      <c r="H9" s="812"/>
      <c r="I9" s="812"/>
      <c r="J9" s="812"/>
      <c r="K9" s="812"/>
      <c r="L9" s="812"/>
      <c r="M9" s="812"/>
      <c r="N9" s="813"/>
      <c r="R9" s="62"/>
    </row>
    <row r="10" spans="1:23" ht="19.5" customHeight="1" x14ac:dyDescent="0.3">
      <c r="A10" s="861" t="s">
        <v>279</v>
      </c>
      <c r="B10" s="862"/>
      <c r="C10" s="867" t="s">
        <v>356</v>
      </c>
      <c r="D10" s="868"/>
      <c r="E10" s="868"/>
      <c r="F10" s="868"/>
      <c r="G10" s="868"/>
      <c r="H10" s="868"/>
      <c r="I10" s="868"/>
      <c r="J10" s="868"/>
      <c r="K10" s="868"/>
      <c r="L10" s="868"/>
      <c r="M10" s="868"/>
      <c r="N10" s="869"/>
    </row>
    <row r="11" spans="1:23" ht="19.5" customHeight="1" x14ac:dyDescent="0.3">
      <c r="A11" s="863"/>
      <c r="B11" s="864"/>
      <c r="C11" s="870"/>
      <c r="D11" s="871"/>
      <c r="E11" s="871"/>
      <c r="F11" s="871"/>
      <c r="G11" s="871"/>
      <c r="H11" s="871"/>
      <c r="I11" s="871"/>
      <c r="J11" s="871"/>
      <c r="K11" s="871"/>
      <c r="L11" s="871"/>
      <c r="M11" s="871"/>
      <c r="N11" s="872"/>
    </row>
    <row r="12" spans="1:23" ht="22.5" customHeight="1" x14ac:dyDescent="0.3">
      <c r="A12" s="863"/>
      <c r="B12" s="864"/>
      <c r="C12" s="870"/>
      <c r="D12" s="871"/>
      <c r="E12" s="871"/>
      <c r="F12" s="871"/>
      <c r="G12" s="871"/>
      <c r="H12" s="871"/>
      <c r="I12" s="871"/>
      <c r="J12" s="871"/>
      <c r="K12" s="871"/>
      <c r="L12" s="871"/>
      <c r="M12" s="871"/>
      <c r="N12" s="872"/>
    </row>
    <row r="13" spans="1:23" ht="31.5" customHeight="1" x14ac:dyDescent="0.3">
      <c r="A13" s="863"/>
      <c r="B13" s="864"/>
      <c r="C13" s="870"/>
      <c r="D13" s="871"/>
      <c r="E13" s="871"/>
      <c r="F13" s="871"/>
      <c r="G13" s="871"/>
      <c r="H13" s="871"/>
      <c r="I13" s="871"/>
      <c r="J13" s="871"/>
      <c r="K13" s="871"/>
      <c r="L13" s="871"/>
      <c r="M13" s="871"/>
      <c r="N13" s="872"/>
    </row>
    <row r="14" spans="1:23" ht="18.75" hidden="1" customHeight="1" x14ac:dyDescent="0.3">
      <c r="A14" s="863"/>
      <c r="B14" s="864"/>
      <c r="C14" s="870"/>
      <c r="D14" s="871"/>
      <c r="E14" s="871"/>
      <c r="F14" s="871"/>
      <c r="G14" s="871"/>
      <c r="H14" s="871"/>
      <c r="I14" s="871"/>
      <c r="J14" s="871"/>
      <c r="K14" s="871"/>
      <c r="L14" s="871"/>
      <c r="M14" s="871"/>
      <c r="N14" s="872"/>
    </row>
    <row r="15" spans="1:23" ht="16.5" hidden="1" customHeight="1" x14ac:dyDescent="0.3">
      <c r="A15" s="863"/>
      <c r="B15" s="864"/>
      <c r="C15" s="870"/>
      <c r="D15" s="871"/>
      <c r="E15" s="871"/>
      <c r="F15" s="871"/>
      <c r="G15" s="871"/>
      <c r="H15" s="871"/>
      <c r="I15" s="871"/>
      <c r="J15" s="871"/>
      <c r="K15" s="871"/>
      <c r="L15" s="871"/>
      <c r="M15" s="871"/>
      <c r="N15" s="872"/>
    </row>
    <row r="16" spans="1:23" ht="23.25" hidden="1" customHeight="1" x14ac:dyDescent="0.3">
      <c r="A16" s="863"/>
      <c r="B16" s="864"/>
      <c r="C16" s="870"/>
      <c r="D16" s="871"/>
      <c r="E16" s="871"/>
      <c r="F16" s="871"/>
      <c r="G16" s="871"/>
      <c r="H16" s="871"/>
      <c r="I16" s="871"/>
      <c r="J16" s="871"/>
      <c r="K16" s="871"/>
      <c r="L16" s="871"/>
      <c r="M16" s="871"/>
      <c r="N16" s="872"/>
    </row>
    <row r="17" spans="1:166" ht="20.25" hidden="1" customHeight="1" x14ac:dyDescent="0.3">
      <c r="A17" s="863"/>
      <c r="B17" s="864"/>
      <c r="C17" s="870"/>
      <c r="D17" s="871"/>
      <c r="E17" s="871"/>
      <c r="F17" s="871"/>
      <c r="G17" s="871"/>
      <c r="H17" s="871"/>
      <c r="I17" s="871"/>
      <c r="J17" s="871"/>
      <c r="K17" s="871"/>
      <c r="L17" s="871"/>
      <c r="M17" s="871"/>
      <c r="N17" s="872"/>
    </row>
    <row r="18" spans="1:166" ht="13.5" hidden="1" customHeight="1" x14ac:dyDescent="0.3">
      <c r="A18" s="863"/>
      <c r="B18" s="864"/>
      <c r="C18" s="870"/>
      <c r="D18" s="871"/>
      <c r="E18" s="871"/>
      <c r="F18" s="871"/>
      <c r="G18" s="871"/>
      <c r="H18" s="871"/>
      <c r="I18" s="871"/>
      <c r="J18" s="871"/>
      <c r="K18" s="871"/>
      <c r="L18" s="871"/>
      <c r="M18" s="871"/>
      <c r="N18" s="872"/>
    </row>
    <row r="19" spans="1:166" ht="13.5" hidden="1" customHeight="1" x14ac:dyDescent="0.3">
      <c r="A19" s="863"/>
      <c r="B19" s="864"/>
      <c r="C19" s="870"/>
      <c r="D19" s="871"/>
      <c r="E19" s="871"/>
      <c r="F19" s="871"/>
      <c r="G19" s="871"/>
      <c r="H19" s="871"/>
      <c r="I19" s="871"/>
      <c r="J19" s="871"/>
      <c r="K19" s="871"/>
      <c r="L19" s="871"/>
      <c r="M19" s="871"/>
      <c r="N19" s="872"/>
    </row>
    <row r="20" spans="1:166" ht="13.5" customHeight="1" x14ac:dyDescent="0.3">
      <c r="A20" s="863"/>
      <c r="B20" s="864"/>
      <c r="C20" s="870"/>
      <c r="D20" s="871"/>
      <c r="E20" s="871"/>
      <c r="F20" s="871"/>
      <c r="G20" s="871"/>
      <c r="H20" s="871"/>
      <c r="I20" s="871"/>
      <c r="J20" s="871"/>
      <c r="K20" s="871"/>
      <c r="L20" s="871"/>
      <c r="M20" s="871"/>
      <c r="N20" s="872"/>
    </row>
    <row r="21" spans="1:166" ht="13.5" customHeight="1" x14ac:dyDescent="0.3">
      <c r="A21" s="863"/>
      <c r="B21" s="864"/>
      <c r="C21" s="870"/>
      <c r="D21" s="871"/>
      <c r="E21" s="871"/>
      <c r="F21" s="871"/>
      <c r="G21" s="871"/>
      <c r="H21" s="871"/>
      <c r="I21" s="871"/>
      <c r="J21" s="871"/>
      <c r="K21" s="871"/>
      <c r="L21" s="871"/>
      <c r="M21" s="871"/>
      <c r="N21" s="872"/>
    </row>
    <row r="22" spans="1:166" ht="45" customHeight="1" x14ac:dyDescent="0.3">
      <c r="A22" s="865"/>
      <c r="B22" s="866"/>
      <c r="C22" s="873"/>
      <c r="D22" s="874"/>
      <c r="E22" s="874"/>
      <c r="F22" s="874"/>
      <c r="G22" s="874"/>
      <c r="H22" s="874"/>
      <c r="I22" s="874"/>
      <c r="J22" s="874"/>
      <c r="K22" s="874"/>
      <c r="L22" s="874"/>
      <c r="M22" s="874"/>
      <c r="N22" s="875"/>
    </row>
    <row r="23" spans="1:166" ht="18.75" customHeight="1" x14ac:dyDescent="0.25">
      <c r="A23" s="876" t="s">
        <v>280</v>
      </c>
      <c r="B23" s="877"/>
      <c r="C23" s="877"/>
      <c r="D23" s="877"/>
      <c r="E23" s="877"/>
      <c r="F23" s="877"/>
      <c r="G23" s="877"/>
      <c r="H23" s="877"/>
      <c r="I23" s="877"/>
      <c r="J23" s="877"/>
      <c r="K23" s="877"/>
      <c r="L23" s="877"/>
      <c r="M23" s="877"/>
      <c r="N23" s="878"/>
      <c r="R23" s="63"/>
      <c r="S23" s="63"/>
      <c r="T23" s="63"/>
      <c r="U23" s="63"/>
      <c r="V23" s="63"/>
      <c r="W23" s="63"/>
      <c r="X23" s="63"/>
      <c r="Y23" s="63"/>
      <c r="Z23" s="63"/>
      <c r="AA23" s="63"/>
      <c r="AB23" s="63"/>
      <c r="AC23" s="63"/>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row>
    <row r="24" spans="1:166" ht="42" customHeight="1" x14ac:dyDescent="0.25">
      <c r="A24" s="65">
        <v>1</v>
      </c>
      <c r="B24" s="803" t="s">
        <v>316</v>
      </c>
      <c r="C24" s="804"/>
      <c r="D24" s="804"/>
      <c r="E24" s="804"/>
      <c r="F24" s="804"/>
      <c r="G24" s="805"/>
      <c r="H24" s="65">
        <v>5</v>
      </c>
      <c r="I24" s="806" t="s">
        <v>317</v>
      </c>
      <c r="J24" s="807"/>
      <c r="K24" s="807"/>
      <c r="L24" s="807"/>
      <c r="M24" s="807"/>
      <c r="N24" s="808"/>
      <c r="R24" s="63"/>
      <c r="S24" s="63"/>
      <c r="T24" s="63"/>
      <c r="U24" s="63"/>
      <c r="V24" s="63"/>
      <c r="W24" s="63"/>
      <c r="X24" s="63"/>
      <c r="Y24" s="63"/>
      <c r="Z24" s="63"/>
      <c r="AA24" s="63"/>
      <c r="AB24" s="63"/>
      <c r="AC24" s="63"/>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row>
    <row r="25" spans="1:166" ht="40.5" customHeight="1" x14ac:dyDescent="0.25">
      <c r="A25" s="65">
        <v>2</v>
      </c>
      <c r="B25" s="803" t="s">
        <v>318</v>
      </c>
      <c r="C25" s="804"/>
      <c r="D25" s="804"/>
      <c r="E25" s="804"/>
      <c r="F25" s="804"/>
      <c r="G25" s="805"/>
      <c r="H25" s="65">
        <v>6</v>
      </c>
      <c r="I25" s="803" t="s">
        <v>319</v>
      </c>
      <c r="J25" s="804"/>
      <c r="K25" s="804"/>
      <c r="L25" s="804"/>
      <c r="M25" s="804"/>
      <c r="N25" s="805"/>
      <c r="R25" s="63"/>
      <c r="S25" s="63"/>
      <c r="T25" s="63"/>
      <c r="U25" s="63"/>
      <c r="V25" s="63"/>
      <c r="W25" s="63"/>
      <c r="X25" s="63"/>
      <c r="Y25" s="63"/>
      <c r="Z25" s="63"/>
      <c r="AA25" s="63"/>
      <c r="AB25" s="63"/>
      <c r="AC25" s="63"/>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4"/>
      <c r="DJ25" s="64"/>
      <c r="DK25" s="64"/>
      <c r="DL25" s="64"/>
      <c r="DM25" s="64"/>
      <c r="DN25" s="64"/>
      <c r="DO25" s="64"/>
      <c r="DP25" s="64"/>
      <c r="DQ25" s="64"/>
      <c r="DR25" s="64"/>
      <c r="DS25" s="64"/>
      <c r="DT25" s="64"/>
      <c r="DU25" s="64"/>
      <c r="DV25" s="64"/>
      <c r="DW25" s="64"/>
      <c r="DX25" s="64"/>
      <c r="DY25" s="64"/>
      <c r="DZ25" s="64"/>
      <c r="EA25" s="64"/>
      <c r="EB25" s="64"/>
      <c r="EC25" s="64"/>
      <c r="ED25" s="64"/>
      <c r="EE25" s="64"/>
      <c r="EF25" s="64"/>
      <c r="EG25" s="64"/>
      <c r="EH25" s="64"/>
      <c r="EI25" s="64"/>
      <c r="EJ25" s="64"/>
      <c r="EK25" s="64"/>
      <c r="EL25" s="64"/>
      <c r="EM25" s="64"/>
      <c r="EN25" s="64"/>
      <c r="EO25" s="64"/>
      <c r="EP25" s="64"/>
      <c r="EQ25" s="64"/>
      <c r="ER25" s="64"/>
      <c r="ES25" s="64"/>
      <c r="ET25" s="64"/>
      <c r="EU25" s="64"/>
      <c r="EV25" s="64"/>
      <c r="EW25" s="64"/>
      <c r="EX25" s="64"/>
      <c r="EY25" s="64"/>
      <c r="EZ25" s="64"/>
      <c r="FA25" s="64"/>
      <c r="FB25" s="64"/>
      <c r="FC25" s="64"/>
      <c r="FD25" s="64"/>
      <c r="FE25" s="64"/>
      <c r="FF25" s="64"/>
      <c r="FG25" s="64"/>
      <c r="FH25" s="64"/>
      <c r="FI25" s="64"/>
      <c r="FJ25" s="64"/>
    </row>
    <row r="26" spans="1:166" ht="38.25" customHeight="1" x14ac:dyDescent="0.25">
      <c r="A26" s="65">
        <v>3</v>
      </c>
      <c r="B26" s="803" t="s">
        <v>320</v>
      </c>
      <c r="C26" s="804"/>
      <c r="D26" s="804"/>
      <c r="E26" s="804"/>
      <c r="F26" s="804"/>
      <c r="G26" s="805"/>
      <c r="H26" s="65">
        <v>7</v>
      </c>
      <c r="I26" s="803" t="s">
        <v>360</v>
      </c>
      <c r="J26" s="804"/>
      <c r="K26" s="804"/>
      <c r="L26" s="804"/>
      <c r="M26" s="804"/>
      <c r="N26" s="805"/>
      <c r="R26" s="63"/>
      <c r="S26" s="63"/>
      <c r="T26" s="63"/>
      <c r="U26" s="63"/>
      <c r="V26" s="63"/>
      <c r="W26" s="63"/>
      <c r="X26" s="63"/>
      <c r="Y26" s="63"/>
      <c r="Z26" s="63"/>
      <c r="AA26" s="63"/>
      <c r="AB26" s="63"/>
      <c r="AC26" s="63"/>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c r="DL26" s="64"/>
      <c r="DM26" s="64"/>
      <c r="DN26" s="64"/>
      <c r="DO26" s="64"/>
      <c r="DP26" s="64"/>
      <c r="DQ26" s="64"/>
      <c r="DR26" s="64"/>
      <c r="DS26" s="64"/>
      <c r="DT26" s="64"/>
      <c r="DU26" s="64"/>
      <c r="DV26" s="64"/>
      <c r="DW26" s="64"/>
      <c r="DX26" s="64"/>
      <c r="DY26" s="64"/>
      <c r="DZ26" s="64"/>
      <c r="EA26" s="64"/>
      <c r="EB26" s="64"/>
      <c r="EC26" s="64"/>
      <c r="ED26" s="64"/>
      <c r="EE26" s="64"/>
      <c r="EF26" s="64"/>
      <c r="EG26" s="64"/>
      <c r="EH26" s="64"/>
      <c r="EI26" s="64"/>
      <c r="EJ26" s="64"/>
      <c r="EK26" s="64"/>
      <c r="EL26" s="64"/>
      <c r="EM26" s="64"/>
      <c r="EN26" s="64"/>
      <c r="EO26" s="64"/>
      <c r="EP26" s="64"/>
      <c r="EQ26" s="64"/>
      <c r="ER26" s="64"/>
      <c r="ES26" s="64"/>
      <c r="ET26" s="64"/>
      <c r="EU26" s="64"/>
      <c r="EV26" s="64"/>
      <c r="EW26" s="64"/>
      <c r="EX26" s="64"/>
      <c r="EY26" s="64"/>
      <c r="EZ26" s="64"/>
      <c r="FA26" s="64"/>
      <c r="FB26" s="64"/>
      <c r="FC26" s="64"/>
      <c r="FD26" s="64"/>
      <c r="FE26" s="64"/>
      <c r="FF26" s="64"/>
      <c r="FG26" s="64"/>
      <c r="FH26" s="64"/>
      <c r="FI26" s="64"/>
      <c r="FJ26" s="64"/>
    </row>
    <row r="27" spans="1:166" ht="33.75" customHeight="1" x14ac:dyDescent="0.25">
      <c r="A27" s="65">
        <v>4</v>
      </c>
      <c r="B27" s="803" t="s">
        <v>361</v>
      </c>
      <c r="C27" s="804"/>
      <c r="D27" s="804"/>
      <c r="E27" s="804"/>
      <c r="F27" s="804"/>
      <c r="G27" s="805"/>
      <c r="H27" s="65">
        <v>8</v>
      </c>
      <c r="I27" s="803" t="s">
        <v>375</v>
      </c>
      <c r="J27" s="804"/>
      <c r="K27" s="804"/>
      <c r="L27" s="804"/>
      <c r="M27" s="804"/>
      <c r="N27" s="805"/>
    </row>
    <row r="28" spans="1:166" ht="43.5" customHeight="1" x14ac:dyDescent="0.3">
      <c r="A28" s="65"/>
      <c r="B28" s="803"/>
      <c r="C28" s="804"/>
      <c r="D28" s="804"/>
      <c r="E28" s="804"/>
      <c r="F28" s="804"/>
      <c r="G28" s="805"/>
      <c r="H28" s="65"/>
      <c r="I28" s="883"/>
      <c r="J28" s="883"/>
      <c r="K28" s="883"/>
      <c r="L28" s="883"/>
      <c r="M28" s="883"/>
      <c r="N28" s="883"/>
    </row>
    <row r="29" spans="1:166" ht="14.4" x14ac:dyDescent="0.3">
      <c r="A29" s="879" t="s">
        <v>373</v>
      </c>
      <c r="B29" s="880"/>
      <c r="C29" s="880"/>
      <c r="D29" s="880"/>
      <c r="E29" s="880"/>
      <c r="F29" s="880"/>
      <c r="G29" s="880"/>
      <c r="H29" s="880"/>
      <c r="I29" s="880"/>
      <c r="J29" s="880"/>
      <c r="K29" s="880"/>
      <c r="L29" s="880"/>
      <c r="M29" s="880"/>
      <c r="N29" s="880"/>
      <c r="O29" s="881"/>
      <c r="P29" s="881"/>
      <c r="Q29" s="881"/>
      <c r="R29" s="882"/>
    </row>
    <row r="30" spans="1:166" ht="27.75" customHeight="1" x14ac:dyDescent="0.3">
      <c r="A30" s="889" t="s">
        <v>282</v>
      </c>
      <c r="B30" s="890"/>
      <c r="C30" s="890"/>
      <c r="D30" s="890"/>
      <c r="E30" s="890"/>
      <c r="F30" s="890"/>
      <c r="G30" s="890"/>
      <c r="H30" s="891"/>
      <c r="I30" s="876" t="s">
        <v>387</v>
      </c>
      <c r="J30" s="878"/>
      <c r="K30" s="892" t="s">
        <v>388</v>
      </c>
      <c r="L30" s="892"/>
      <c r="M30" s="893" t="s">
        <v>283</v>
      </c>
      <c r="N30" s="893"/>
      <c r="O30" s="893">
        <v>2021</v>
      </c>
      <c r="P30" s="893"/>
      <c r="Q30" s="893">
        <v>2022</v>
      </c>
      <c r="R30" s="893"/>
    </row>
    <row r="31" spans="1:166" x14ac:dyDescent="0.3">
      <c r="A31" s="884" t="s">
        <v>321</v>
      </c>
      <c r="B31" s="885"/>
      <c r="C31" s="885"/>
      <c r="D31" s="885"/>
      <c r="E31" s="885"/>
      <c r="F31" s="885"/>
      <c r="G31" s="885"/>
      <c r="H31" s="886"/>
      <c r="I31" s="815"/>
      <c r="J31" s="815"/>
      <c r="K31" s="888"/>
      <c r="L31" s="888"/>
      <c r="M31" s="814"/>
      <c r="N31" s="814"/>
      <c r="O31" s="815"/>
      <c r="P31" s="815"/>
      <c r="Q31" s="814"/>
      <c r="R31" s="814"/>
    </row>
    <row r="32" spans="1:166" x14ac:dyDescent="0.3">
      <c r="A32" s="884" t="s">
        <v>322</v>
      </c>
      <c r="B32" s="885"/>
      <c r="C32" s="885"/>
      <c r="D32" s="885"/>
      <c r="E32" s="885"/>
      <c r="F32" s="885"/>
      <c r="G32" s="885"/>
      <c r="H32" s="886"/>
      <c r="I32" s="815" t="s">
        <v>323</v>
      </c>
      <c r="J32" s="815"/>
      <c r="K32" s="888"/>
      <c r="L32" s="888"/>
      <c r="M32" s="814"/>
      <c r="N32" s="814"/>
      <c r="O32" s="815" t="s">
        <v>323</v>
      </c>
      <c r="P32" s="815"/>
      <c r="Q32" s="815" t="s">
        <v>323</v>
      </c>
      <c r="R32" s="815"/>
    </row>
    <row r="33" spans="1:18" x14ac:dyDescent="0.3">
      <c r="A33" s="884" t="s">
        <v>324</v>
      </c>
      <c r="B33" s="885"/>
      <c r="C33" s="885"/>
      <c r="D33" s="885"/>
      <c r="E33" s="885"/>
      <c r="F33" s="885"/>
      <c r="G33" s="885"/>
      <c r="H33" s="886"/>
      <c r="I33" s="887">
        <v>1</v>
      </c>
      <c r="J33" s="815"/>
      <c r="K33" s="888"/>
      <c r="L33" s="888"/>
      <c r="M33" s="814"/>
      <c r="N33" s="814"/>
      <c r="O33" s="887">
        <v>1</v>
      </c>
      <c r="P33" s="815"/>
      <c r="Q33" s="887">
        <v>1</v>
      </c>
      <c r="R33" s="815"/>
    </row>
    <row r="34" spans="1:18" ht="37.5" customHeight="1" x14ac:dyDescent="0.3">
      <c r="A34" s="900"/>
      <c r="B34" s="901"/>
      <c r="C34" s="901"/>
      <c r="D34" s="901"/>
      <c r="E34" s="901"/>
      <c r="F34" s="901"/>
      <c r="G34" s="901"/>
      <c r="H34" s="902"/>
      <c r="I34" s="898"/>
      <c r="J34" s="899"/>
      <c r="K34" s="898"/>
      <c r="L34" s="899"/>
      <c r="M34" s="894"/>
      <c r="N34" s="895"/>
      <c r="O34" s="896"/>
      <c r="P34" s="897"/>
      <c r="Q34" s="894"/>
      <c r="R34" s="895"/>
    </row>
    <row r="35" spans="1:18" ht="39" customHeight="1" x14ac:dyDescent="0.3">
      <c r="A35" s="884" t="s">
        <v>326</v>
      </c>
      <c r="B35" s="885"/>
      <c r="C35" s="885"/>
      <c r="D35" s="885"/>
      <c r="E35" s="885"/>
      <c r="F35" s="885"/>
      <c r="G35" s="885"/>
      <c r="H35" s="886"/>
      <c r="I35" s="887">
        <v>1</v>
      </c>
      <c r="J35" s="815"/>
      <c r="K35" s="888"/>
      <c r="L35" s="888"/>
      <c r="M35" s="814"/>
      <c r="N35" s="814"/>
      <c r="O35" s="887">
        <v>1</v>
      </c>
      <c r="P35" s="815"/>
      <c r="Q35" s="887">
        <v>1</v>
      </c>
      <c r="R35" s="815"/>
    </row>
    <row r="36" spans="1:18" ht="24.75" customHeight="1" x14ac:dyDescent="0.3">
      <c r="A36" s="889" t="s">
        <v>284</v>
      </c>
      <c r="B36" s="890"/>
      <c r="C36" s="890"/>
      <c r="D36" s="890"/>
      <c r="E36" s="890"/>
      <c r="F36" s="890"/>
      <c r="G36" s="890"/>
      <c r="H36" s="891"/>
      <c r="I36" s="876" t="s">
        <v>387</v>
      </c>
      <c r="J36" s="878"/>
      <c r="K36" s="892" t="s">
        <v>388</v>
      </c>
      <c r="L36" s="892"/>
      <c r="M36" s="893" t="s">
        <v>283</v>
      </c>
      <c r="N36" s="893"/>
      <c r="O36" s="893">
        <v>2021</v>
      </c>
      <c r="P36" s="893"/>
      <c r="Q36" s="893">
        <v>2022</v>
      </c>
      <c r="R36" s="893"/>
    </row>
    <row r="37" spans="1:18" ht="15.75" customHeight="1" x14ac:dyDescent="0.3">
      <c r="A37" s="884" t="s">
        <v>357</v>
      </c>
      <c r="B37" s="885"/>
      <c r="C37" s="885"/>
      <c r="D37" s="885"/>
      <c r="E37" s="885"/>
      <c r="F37" s="885"/>
      <c r="G37" s="885"/>
      <c r="H37" s="886"/>
      <c r="I37" s="903">
        <v>43861</v>
      </c>
      <c r="J37" s="815"/>
      <c r="K37" s="903"/>
      <c r="L37" s="815"/>
      <c r="M37" s="814"/>
      <c r="N37" s="814"/>
      <c r="O37" s="903">
        <v>42400</v>
      </c>
      <c r="P37" s="815"/>
      <c r="Q37" s="903">
        <v>42400</v>
      </c>
      <c r="R37" s="815"/>
    </row>
    <row r="38" spans="1:18" ht="20.25" customHeight="1" x14ac:dyDescent="0.3">
      <c r="A38" s="884" t="s">
        <v>318</v>
      </c>
      <c r="B38" s="885"/>
      <c r="C38" s="885"/>
      <c r="D38" s="885"/>
      <c r="E38" s="885"/>
      <c r="F38" s="885"/>
      <c r="G38" s="885"/>
      <c r="H38" s="886"/>
      <c r="I38" s="903">
        <v>43951</v>
      </c>
      <c r="J38" s="815"/>
      <c r="K38" s="903"/>
      <c r="L38" s="815"/>
      <c r="M38" s="814"/>
      <c r="N38" s="814"/>
      <c r="O38" s="903">
        <v>42400</v>
      </c>
      <c r="P38" s="815"/>
      <c r="Q38" s="903">
        <v>42400</v>
      </c>
      <c r="R38" s="815"/>
    </row>
    <row r="39" spans="1:18" ht="26.25" customHeight="1" x14ac:dyDescent="0.3">
      <c r="A39" s="884" t="s">
        <v>358</v>
      </c>
      <c r="B39" s="885"/>
      <c r="C39" s="885"/>
      <c r="D39" s="885"/>
      <c r="E39" s="885"/>
      <c r="F39" s="885"/>
      <c r="G39" s="885"/>
      <c r="H39" s="886"/>
      <c r="I39" s="903">
        <v>44180</v>
      </c>
      <c r="J39" s="815"/>
      <c r="K39" s="903"/>
      <c r="L39" s="815"/>
      <c r="M39" s="814"/>
      <c r="N39" s="814"/>
      <c r="O39" s="903">
        <v>42719</v>
      </c>
      <c r="P39" s="815"/>
      <c r="Q39" s="903">
        <v>42719</v>
      </c>
      <c r="R39" s="815"/>
    </row>
    <row r="40" spans="1:18" x14ac:dyDescent="0.3">
      <c r="A40" s="884" t="s">
        <v>359</v>
      </c>
      <c r="B40" s="885"/>
      <c r="C40" s="885"/>
      <c r="D40" s="885"/>
      <c r="E40" s="885"/>
      <c r="F40" s="885"/>
      <c r="G40" s="885"/>
      <c r="H40" s="886"/>
      <c r="I40" s="903">
        <v>44196</v>
      </c>
      <c r="J40" s="815"/>
      <c r="K40" s="903"/>
      <c r="L40" s="815"/>
      <c r="M40" s="814"/>
      <c r="N40" s="814"/>
      <c r="O40" s="903">
        <v>42735</v>
      </c>
      <c r="P40" s="815"/>
      <c r="Q40" s="903">
        <v>42735</v>
      </c>
      <c r="R40" s="815"/>
    </row>
    <row r="41" spans="1:18" ht="24.75" customHeight="1" x14ac:dyDescent="0.3">
      <c r="A41" s="900" t="s">
        <v>349</v>
      </c>
      <c r="B41" s="901"/>
      <c r="C41" s="901"/>
      <c r="D41" s="901"/>
      <c r="E41" s="901"/>
      <c r="F41" s="901"/>
      <c r="G41" s="901"/>
      <c r="H41" s="902"/>
      <c r="I41" s="904" t="s">
        <v>325</v>
      </c>
      <c r="J41" s="814"/>
      <c r="K41" s="903"/>
      <c r="L41" s="815"/>
      <c r="M41" s="814"/>
      <c r="N41" s="814"/>
      <c r="O41" s="904"/>
      <c r="P41" s="814"/>
      <c r="Q41" s="904"/>
      <c r="R41" s="814"/>
    </row>
    <row r="42" spans="1:18" ht="21.75" customHeight="1" x14ac:dyDescent="0.3">
      <c r="A42" s="884"/>
      <c r="B42" s="885"/>
      <c r="C42" s="885"/>
      <c r="D42" s="885"/>
      <c r="E42" s="885"/>
      <c r="F42" s="885"/>
      <c r="G42" s="885"/>
      <c r="H42" s="886"/>
      <c r="I42" s="903"/>
      <c r="J42" s="815"/>
      <c r="K42" s="903"/>
      <c r="L42" s="815"/>
      <c r="M42" s="814"/>
      <c r="N42" s="814"/>
      <c r="O42" s="903"/>
      <c r="P42" s="815"/>
      <c r="Q42" s="903"/>
      <c r="R42" s="815"/>
    </row>
    <row r="43" spans="1:18" ht="24.75" customHeight="1" x14ac:dyDescent="0.3">
      <c r="A43" s="889" t="s">
        <v>285</v>
      </c>
      <c r="B43" s="890"/>
      <c r="C43" s="890"/>
      <c r="D43" s="890"/>
      <c r="E43" s="890"/>
      <c r="F43" s="890"/>
      <c r="G43" s="890"/>
      <c r="H43" s="891"/>
      <c r="I43" s="876" t="s">
        <v>387</v>
      </c>
      <c r="J43" s="878"/>
      <c r="K43" s="892" t="s">
        <v>388</v>
      </c>
      <c r="L43" s="892"/>
      <c r="M43" s="893" t="s">
        <v>283</v>
      </c>
      <c r="N43" s="893"/>
      <c r="O43" s="893">
        <v>2021</v>
      </c>
      <c r="P43" s="893"/>
      <c r="Q43" s="893">
        <v>2022</v>
      </c>
      <c r="R43" s="893"/>
    </row>
    <row r="44" spans="1:18" ht="29.25" customHeight="1" x14ac:dyDescent="0.3">
      <c r="A44" s="884"/>
      <c r="B44" s="885"/>
      <c r="C44" s="885"/>
      <c r="D44" s="885"/>
      <c r="E44" s="885"/>
      <c r="F44" s="885"/>
      <c r="G44" s="885"/>
      <c r="H44" s="886"/>
      <c r="I44" s="905"/>
      <c r="J44" s="906"/>
      <c r="K44" s="898"/>
      <c r="L44" s="899"/>
      <c r="M44" s="894"/>
      <c r="N44" s="895"/>
      <c r="O44" s="905"/>
      <c r="P44" s="906"/>
      <c r="Q44" s="905"/>
      <c r="R44" s="906"/>
    </row>
    <row r="45" spans="1:18" ht="0.75" customHeight="1" x14ac:dyDescent="0.3">
      <c r="A45" s="884"/>
      <c r="B45" s="885"/>
      <c r="C45" s="885"/>
      <c r="D45" s="885"/>
      <c r="E45" s="885"/>
      <c r="F45" s="885"/>
      <c r="G45" s="885"/>
      <c r="H45" s="886"/>
      <c r="I45" s="907"/>
      <c r="J45" s="907"/>
      <c r="K45" s="888"/>
      <c r="L45" s="888"/>
      <c r="M45" s="814"/>
      <c r="N45" s="814"/>
      <c r="O45" s="815"/>
      <c r="P45" s="815"/>
      <c r="Q45" s="814"/>
      <c r="R45" s="814"/>
    </row>
    <row r="46" spans="1:18" hidden="1" x14ac:dyDescent="0.3">
      <c r="A46" s="884"/>
      <c r="B46" s="885"/>
      <c r="C46" s="885"/>
      <c r="D46" s="885"/>
      <c r="E46" s="885"/>
      <c r="F46" s="885"/>
      <c r="G46" s="885"/>
      <c r="H46" s="886"/>
      <c r="I46" s="815"/>
      <c r="J46" s="815"/>
      <c r="K46" s="888"/>
      <c r="L46" s="888"/>
      <c r="M46" s="814"/>
      <c r="N46" s="814"/>
      <c r="O46" s="815"/>
      <c r="P46" s="815"/>
      <c r="Q46" s="814"/>
      <c r="R46" s="814"/>
    </row>
    <row r="47" spans="1:18" hidden="1" x14ac:dyDescent="0.3">
      <c r="A47" s="884"/>
      <c r="B47" s="885"/>
      <c r="C47" s="885"/>
      <c r="D47" s="885"/>
      <c r="E47" s="885"/>
      <c r="F47" s="885"/>
      <c r="G47" s="885"/>
      <c r="H47" s="886"/>
      <c r="I47" s="815"/>
      <c r="J47" s="815"/>
      <c r="K47" s="888"/>
      <c r="L47" s="888"/>
      <c r="M47" s="814"/>
      <c r="N47" s="814"/>
      <c r="O47" s="815"/>
      <c r="P47" s="815"/>
      <c r="Q47" s="814"/>
      <c r="R47" s="814"/>
    </row>
    <row r="48" spans="1:18" ht="39" customHeight="1" x14ac:dyDescent="0.3">
      <c r="A48" s="889" t="s">
        <v>286</v>
      </c>
      <c r="B48" s="890"/>
      <c r="C48" s="890"/>
      <c r="D48" s="890"/>
      <c r="E48" s="890"/>
      <c r="F48" s="890"/>
      <c r="G48" s="890"/>
      <c r="H48" s="891"/>
      <c r="I48" s="876" t="s">
        <v>387</v>
      </c>
      <c r="J48" s="878"/>
      <c r="K48" s="892" t="s">
        <v>388</v>
      </c>
      <c r="L48" s="892"/>
      <c r="M48" s="893" t="s">
        <v>283</v>
      </c>
      <c r="N48" s="893"/>
      <c r="O48" s="893">
        <v>2021</v>
      </c>
      <c r="P48" s="893"/>
      <c r="Q48" s="893">
        <v>2022</v>
      </c>
      <c r="R48" s="893"/>
    </row>
    <row r="49" spans="1:18" x14ac:dyDescent="0.3">
      <c r="A49" s="908" t="s">
        <v>327</v>
      </c>
      <c r="B49" s="909"/>
      <c r="C49" s="909"/>
      <c r="D49" s="909"/>
      <c r="E49" s="909"/>
      <c r="F49" s="909"/>
      <c r="G49" s="909"/>
      <c r="H49" s="910"/>
      <c r="I49" s="815">
        <v>0</v>
      </c>
      <c r="J49" s="815"/>
      <c r="K49" s="815"/>
      <c r="L49" s="815"/>
      <c r="M49" s="814"/>
      <c r="N49" s="814"/>
      <c r="O49" s="815">
        <v>0</v>
      </c>
      <c r="P49" s="815"/>
      <c r="Q49" s="814">
        <v>0</v>
      </c>
      <c r="R49" s="814"/>
    </row>
    <row r="50" spans="1:18" x14ac:dyDescent="0.3">
      <c r="A50" s="908" t="s">
        <v>362</v>
      </c>
      <c r="B50" s="909"/>
      <c r="C50" s="909"/>
      <c r="D50" s="909"/>
      <c r="E50" s="909"/>
      <c r="F50" s="909"/>
      <c r="G50" s="909"/>
      <c r="H50" s="910"/>
      <c r="I50" s="815">
        <v>0</v>
      </c>
      <c r="J50" s="815"/>
      <c r="K50" s="815"/>
      <c r="L50" s="815"/>
      <c r="M50" s="814"/>
      <c r="N50" s="814"/>
      <c r="O50" s="815">
        <v>0</v>
      </c>
      <c r="P50" s="815"/>
      <c r="Q50" s="814">
        <v>0</v>
      </c>
      <c r="R50" s="814"/>
    </row>
    <row r="51" spans="1:18" x14ac:dyDescent="0.3">
      <c r="A51" s="908" t="s">
        <v>328</v>
      </c>
      <c r="B51" s="909"/>
      <c r="C51" s="909"/>
      <c r="D51" s="909"/>
      <c r="E51" s="909"/>
      <c r="F51" s="909"/>
      <c r="G51" s="909"/>
      <c r="H51" s="910"/>
      <c r="I51" s="887">
        <v>0.8</v>
      </c>
      <c r="J51" s="815"/>
      <c r="K51" s="815"/>
      <c r="L51" s="815"/>
      <c r="M51" s="814"/>
      <c r="N51" s="814"/>
      <c r="O51" s="887">
        <v>0.85</v>
      </c>
      <c r="P51" s="815"/>
      <c r="Q51" s="911">
        <v>0.9</v>
      </c>
      <c r="R51" s="814"/>
    </row>
    <row r="52" spans="1:18" hidden="1" x14ac:dyDescent="0.3">
      <c r="A52" s="908"/>
      <c r="B52" s="909"/>
      <c r="C52" s="909"/>
      <c r="D52" s="909"/>
      <c r="E52" s="909"/>
      <c r="F52" s="909"/>
      <c r="G52" s="909"/>
      <c r="H52" s="910"/>
      <c r="I52" s="815"/>
      <c r="J52" s="815"/>
      <c r="K52" s="815"/>
      <c r="L52" s="815"/>
      <c r="M52" s="814"/>
      <c r="N52" s="814"/>
      <c r="O52" s="815"/>
      <c r="P52" s="815"/>
      <c r="Q52" s="814"/>
      <c r="R52" s="814"/>
    </row>
    <row r="53" spans="1:18" hidden="1" x14ac:dyDescent="0.3">
      <c r="A53" s="908"/>
      <c r="B53" s="909"/>
      <c r="C53" s="909"/>
      <c r="D53" s="909"/>
      <c r="E53" s="909"/>
      <c r="F53" s="909"/>
      <c r="G53" s="909"/>
      <c r="H53" s="910"/>
      <c r="I53" s="815"/>
      <c r="J53" s="815"/>
      <c r="K53" s="815"/>
      <c r="L53" s="815"/>
      <c r="M53" s="814"/>
      <c r="N53" s="814"/>
      <c r="O53" s="815"/>
      <c r="P53" s="815"/>
      <c r="Q53" s="814"/>
      <c r="R53" s="814"/>
    </row>
    <row r="55" spans="1:18" x14ac:dyDescent="0.3">
      <c r="A55" s="916" t="s">
        <v>287</v>
      </c>
      <c r="B55" s="917"/>
      <c r="C55" s="917"/>
      <c r="D55" s="917"/>
      <c r="E55" s="917"/>
      <c r="F55" s="917"/>
      <c r="G55" s="917"/>
      <c r="H55" s="917"/>
      <c r="I55" s="917"/>
      <c r="J55" s="917"/>
      <c r="K55" s="917"/>
      <c r="L55" s="917"/>
      <c r="M55" s="917"/>
      <c r="N55" s="918"/>
    </row>
    <row r="56" spans="1:18" ht="44.25" customHeight="1" x14ac:dyDescent="0.3">
      <c r="A56" s="919" t="s">
        <v>288</v>
      </c>
      <c r="B56" s="919"/>
      <c r="C56" s="68" t="s">
        <v>289</v>
      </c>
      <c r="D56" s="68" t="s">
        <v>290</v>
      </c>
      <c r="E56" s="68" t="s">
        <v>291</v>
      </c>
      <c r="F56" s="68" t="s">
        <v>292</v>
      </c>
      <c r="G56" s="68" t="s">
        <v>293</v>
      </c>
      <c r="H56" s="68" t="s">
        <v>294</v>
      </c>
      <c r="I56" s="68" t="s">
        <v>295</v>
      </c>
      <c r="J56" s="68" t="s">
        <v>296</v>
      </c>
      <c r="K56" s="68" t="s">
        <v>297</v>
      </c>
      <c r="L56" s="68" t="s">
        <v>298</v>
      </c>
      <c r="M56" s="68" t="s">
        <v>299</v>
      </c>
      <c r="N56" s="68" t="s">
        <v>300</v>
      </c>
    </row>
    <row r="57" spans="1:18" ht="12" customHeight="1" x14ac:dyDescent="0.3">
      <c r="A57" s="912">
        <v>1</v>
      </c>
      <c r="B57" s="913"/>
      <c r="C57" s="69" t="s">
        <v>329</v>
      </c>
      <c r="D57" s="69"/>
      <c r="E57" s="69"/>
      <c r="F57" s="70"/>
      <c r="G57" s="70"/>
      <c r="H57" s="70"/>
      <c r="I57" s="70"/>
      <c r="J57" s="70"/>
      <c r="K57" s="70"/>
      <c r="L57" s="69"/>
      <c r="M57" s="69"/>
      <c r="N57" s="69"/>
    </row>
    <row r="58" spans="1:18" ht="12" customHeight="1" thickBot="1" x14ac:dyDescent="0.35">
      <c r="A58" s="914"/>
      <c r="B58" s="915"/>
      <c r="C58" s="72"/>
      <c r="D58" s="72"/>
      <c r="E58" s="72"/>
      <c r="F58" s="73"/>
      <c r="G58" s="73"/>
      <c r="H58" s="73"/>
      <c r="I58" s="73"/>
      <c r="J58" s="73"/>
      <c r="K58" s="74"/>
      <c r="L58" s="73"/>
      <c r="M58" s="73"/>
      <c r="N58" s="72"/>
    </row>
    <row r="59" spans="1:18" ht="12" customHeight="1" x14ac:dyDescent="0.3">
      <c r="A59" s="912">
        <v>2</v>
      </c>
      <c r="B59" s="913"/>
      <c r="C59" s="69"/>
      <c r="D59" s="90" t="s">
        <v>329</v>
      </c>
      <c r="E59" s="69"/>
      <c r="F59" s="70"/>
      <c r="G59" s="70"/>
      <c r="H59" s="70"/>
      <c r="I59" s="70"/>
      <c r="J59" s="70"/>
      <c r="K59" s="70"/>
      <c r="L59" s="71"/>
      <c r="M59" s="70"/>
      <c r="N59" s="69"/>
    </row>
    <row r="60" spans="1:18" ht="12" customHeight="1" thickBot="1" x14ac:dyDescent="0.35">
      <c r="A60" s="914"/>
      <c r="B60" s="915"/>
      <c r="C60" s="72"/>
      <c r="D60" s="72"/>
      <c r="E60" s="72"/>
      <c r="F60" s="73"/>
      <c r="G60" s="73"/>
      <c r="H60" s="73"/>
      <c r="I60" s="73"/>
      <c r="J60" s="73"/>
      <c r="K60" s="74"/>
      <c r="L60" s="74"/>
      <c r="M60" s="74"/>
      <c r="N60" s="72"/>
    </row>
    <row r="61" spans="1:18" ht="12" customHeight="1" x14ac:dyDescent="0.3">
      <c r="A61" s="912">
        <v>3</v>
      </c>
      <c r="B61" s="913"/>
      <c r="C61" s="69" t="s">
        <v>329</v>
      </c>
      <c r="D61" s="69" t="s">
        <v>329</v>
      </c>
      <c r="E61" s="69" t="s">
        <v>329</v>
      </c>
      <c r="F61" s="70" t="s">
        <v>329</v>
      </c>
      <c r="G61" s="70" t="s">
        <v>329</v>
      </c>
      <c r="H61" s="70" t="s">
        <v>329</v>
      </c>
      <c r="I61" s="70" t="s">
        <v>329</v>
      </c>
      <c r="J61" s="70" t="s">
        <v>329</v>
      </c>
      <c r="K61" s="70" t="s">
        <v>329</v>
      </c>
      <c r="L61" s="70" t="s">
        <v>329</v>
      </c>
      <c r="M61" s="70" t="s">
        <v>329</v>
      </c>
      <c r="N61" s="69" t="s">
        <v>329</v>
      </c>
    </row>
    <row r="62" spans="1:18" ht="12" customHeight="1" thickBot="1" x14ac:dyDescent="0.35">
      <c r="A62" s="914"/>
      <c r="B62" s="915"/>
      <c r="C62" s="72"/>
      <c r="D62" s="72"/>
      <c r="E62" s="72"/>
      <c r="F62" s="73"/>
      <c r="G62" s="73"/>
      <c r="H62" s="73"/>
      <c r="I62" s="73"/>
      <c r="J62" s="73"/>
      <c r="K62" s="73"/>
      <c r="L62" s="72"/>
      <c r="M62" s="72"/>
      <c r="N62" s="75"/>
    </row>
    <row r="63" spans="1:18" ht="12" customHeight="1" thickBot="1" x14ac:dyDescent="0.35">
      <c r="A63" s="912">
        <v>4</v>
      </c>
      <c r="B63" s="913"/>
      <c r="C63" s="69"/>
      <c r="D63" s="69"/>
      <c r="E63" s="69"/>
      <c r="F63" s="70"/>
      <c r="G63" s="70"/>
      <c r="H63" s="70"/>
      <c r="I63" s="70"/>
      <c r="J63" s="70"/>
      <c r="K63" s="70"/>
      <c r="L63" s="69" t="s">
        <v>329</v>
      </c>
      <c r="M63" s="69"/>
      <c r="N63" s="75"/>
    </row>
    <row r="64" spans="1:18" ht="12" customHeight="1" thickBot="1" x14ac:dyDescent="0.35">
      <c r="A64" s="914"/>
      <c r="B64" s="915"/>
      <c r="C64" s="72"/>
      <c r="D64" s="72"/>
      <c r="E64" s="72"/>
      <c r="F64" s="73"/>
      <c r="G64" s="73"/>
      <c r="H64" s="73"/>
      <c r="I64" s="73"/>
      <c r="J64" s="73"/>
      <c r="K64" s="73"/>
      <c r="L64" s="72"/>
      <c r="M64" s="72"/>
      <c r="N64" s="75"/>
    </row>
    <row r="65" spans="1:15" ht="12" customHeight="1" x14ac:dyDescent="0.3">
      <c r="A65" s="912">
        <v>5</v>
      </c>
      <c r="B65" s="913"/>
      <c r="C65" s="69"/>
      <c r="D65" s="69"/>
      <c r="E65" s="69"/>
      <c r="F65" s="70"/>
      <c r="G65" s="70"/>
      <c r="H65" s="70"/>
      <c r="I65" s="70"/>
      <c r="J65" s="70"/>
      <c r="K65" s="70"/>
      <c r="L65" s="69"/>
      <c r="M65" s="69" t="s">
        <v>329</v>
      </c>
      <c r="N65" s="69"/>
    </row>
    <row r="66" spans="1:15" ht="12" customHeight="1" thickBot="1" x14ac:dyDescent="0.35">
      <c r="A66" s="914"/>
      <c r="B66" s="915"/>
      <c r="C66" s="72"/>
      <c r="D66" s="72"/>
      <c r="E66" s="72"/>
      <c r="F66" s="73"/>
      <c r="G66" s="73"/>
      <c r="H66" s="73"/>
      <c r="I66" s="73"/>
      <c r="J66" s="73"/>
      <c r="K66" s="73"/>
      <c r="L66" s="72"/>
      <c r="M66" s="72"/>
      <c r="N66" s="72"/>
    </row>
    <row r="67" spans="1:15" ht="12" customHeight="1" x14ac:dyDescent="0.3">
      <c r="A67" s="912">
        <v>6</v>
      </c>
      <c r="B67" s="913"/>
      <c r="C67" s="69"/>
      <c r="D67" s="69"/>
      <c r="E67" s="69"/>
      <c r="F67" s="70"/>
      <c r="G67" s="70"/>
      <c r="H67" s="70"/>
      <c r="I67" s="70"/>
      <c r="J67" s="70"/>
      <c r="K67" s="70"/>
      <c r="L67" s="69"/>
      <c r="M67" s="69"/>
      <c r="N67" s="84">
        <v>42719</v>
      </c>
      <c r="O67" s="77"/>
    </row>
    <row r="68" spans="1:15" ht="12" customHeight="1" thickBot="1" x14ac:dyDescent="0.35">
      <c r="A68" s="914"/>
      <c r="B68" s="915"/>
      <c r="C68" s="72"/>
      <c r="D68" s="72"/>
      <c r="E68" s="72"/>
      <c r="F68" s="73"/>
      <c r="G68" s="73"/>
      <c r="H68" s="73"/>
      <c r="I68" s="73"/>
      <c r="J68" s="73"/>
      <c r="K68" s="73"/>
      <c r="L68" s="72"/>
      <c r="M68" s="72"/>
      <c r="N68" s="72"/>
    </row>
    <row r="69" spans="1:15" ht="12" customHeight="1" x14ac:dyDescent="0.3">
      <c r="A69" s="912">
        <v>7</v>
      </c>
      <c r="B69" s="913"/>
      <c r="C69" s="69"/>
      <c r="D69" s="69"/>
      <c r="E69" s="69"/>
      <c r="F69" s="70"/>
      <c r="G69" s="70"/>
      <c r="H69" s="70"/>
      <c r="I69" s="70"/>
      <c r="J69" s="70"/>
      <c r="K69" s="70"/>
      <c r="L69" s="69"/>
      <c r="M69" s="69"/>
      <c r="N69" s="69" t="s">
        <v>329</v>
      </c>
    </row>
    <row r="70" spans="1:15" ht="12" customHeight="1" thickBot="1" x14ac:dyDescent="0.35">
      <c r="A70" s="914"/>
      <c r="B70" s="915"/>
      <c r="C70" s="72"/>
      <c r="D70" s="72"/>
      <c r="E70" s="72"/>
      <c r="F70" s="73"/>
      <c r="G70" s="73"/>
      <c r="H70" s="73"/>
      <c r="I70" s="73"/>
      <c r="J70" s="73"/>
      <c r="K70" s="73"/>
      <c r="L70" s="72"/>
      <c r="M70" s="72"/>
      <c r="N70" s="72"/>
    </row>
    <row r="71" spans="1:15" x14ac:dyDescent="0.3">
      <c r="A71" s="912">
        <v>8</v>
      </c>
      <c r="B71" s="913"/>
      <c r="C71" s="94">
        <v>44227</v>
      </c>
      <c r="D71" s="69"/>
      <c r="E71" s="69"/>
      <c r="F71" s="70"/>
      <c r="G71" s="70"/>
      <c r="H71" s="70"/>
      <c r="I71" s="70"/>
      <c r="J71" s="70"/>
      <c r="K71" s="70"/>
      <c r="L71" s="69"/>
      <c r="M71" s="69"/>
      <c r="N71" s="69"/>
    </row>
    <row r="72" spans="1:15" ht="13.8" thickBot="1" x14ac:dyDescent="0.35">
      <c r="A72" s="914"/>
      <c r="B72" s="915"/>
      <c r="C72" s="72"/>
      <c r="D72" s="72"/>
      <c r="E72" s="72"/>
      <c r="F72" s="72"/>
      <c r="G72" s="72"/>
      <c r="H72" s="72"/>
      <c r="I72" s="72"/>
      <c r="J72" s="73"/>
      <c r="K72" s="73"/>
      <c r="L72" s="72"/>
      <c r="M72" s="72"/>
      <c r="N72" s="72"/>
    </row>
    <row r="73" spans="1:15" ht="36" customHeight="1" x14ac:dyDescent="0.3">
      <c r="A73" s="78"/>
      <c r="B73" s="78"/>
      <c r="C73" s="78"/>
      <c r="D73" s="78"/>
      <c r="E73" s="78"/>
      <c r="F73" s="78"/>
      <c r="G73" s="78"/>
      <c r="H73" s="78"/>
      <c r="I73" s="78"/>
      <c r="J73" s="78"/>
      <c r="K73" s="78"/>
      <c r="L73" s="78"/>
      <c r="M73" s="78"/>
      <c r="N73" s="78"/>
    </row>
    <row r="74" spans="1:15" x14ac:dyDescent="0.3">
      <c r="A74" s="920" t="s">
        <v>301</v>
      </c>
      <c r="B74" s="921"/>
      <c r="C74" s="921"/>
      <c r="D74" s="921"/>
      <c r="E74" s="921"/>
      <c r="F74" s="921"/>
      <c r="G74" s="921"/>
      <c r="H74" s="921"/>
      <c r="I74" s="921"/>
      <c r="J74" s="921"/>
      <c r="K74" s="921"/>
      <c r="L74" s="921"/>
      <c r="M74" s="921"/>
      <c r="N74" s="922"/>
    </row>
    <row r="75" spans="1:15" ht="31.5" customHeight="1" x14ac:dyDescent="0.3">
      <c r="A75" s="79" t="s">
        <v>302</v>
      </c>
      <c r="B75" s="923" t="s">
        <v>303</v>
      </c>
      <c r="C75" s="924"/>
      <c r="D75" s="924"/>
      <c r="E75" s="924"/>
      <c r="F75" s="925"/>
      <c r="G75" s="926"/>
      <c r="H75" s="926"/>
      <c r="I75" s="926"/>
      <c r="J75" s="926"/>
      <c r="K75" s="926" t="s">
        <v>304</v>
      </c>
      <c r="L75" s="926"/>
      <c r="M75" s="927"/>
      <c r="N75" s="927"/>
    </row>
    <row r="76" spans="1:15" x14ac:dyDescent="0.3">
      <c r="A76" s="80"/>
      <c r="B76" s="935" t="s">
        <v>367</v>
      </c>
      <c r="C76" s="930"/>
      <c r="D76" s="930"/>
      <c r="E76" s="930"/>
      <c r="F76" s="931"/>
      <c r="G76" s="932"/>
      <c r="H76" s="933"/>
      <c r="I76" s="934"/>
      <c r="J76" s="934"/>
      <c r="K76" s="934"/>
      <c r="L76" s="934"/>
      <c r="M76" s="928"/>
      <c r="N76" s="928"/>
    </row>
    <row r="77" spans="1:15" x14ac:dyDescent="0.3">
      <c r="A77" s="80"/>
      <c r="B77" s="929"/>
      <c r="C77" s="930"/>
      <c r="D77" s="930"/>
      <c r="E77" s="930"/>
      <c r="F77" s="931"/>
      <c r="G77" s="932"/>
      <c r="H77" s="933"/>
      <c r="I77" s="934"/>
      <c r="J77" s="934"/>
      <c r="K77" s="934"/>
      <c r="L77" s="934"/>
      <c r="M77" s="928"/>
      <c r="N77" s="928"/>
    </row>
    <row r="78" spans="1:15" x14ac:dyDescent="0.3">
      <c r="A78" s="80"/>
      <c r="B78" s="929"/>
      <c r="C78" s="930"/>
      <c r="D78" s="930"/>
      <c r="E78" s="930"/>
      <c r="F78" s="931"/>
      <c r="G78" s="932"/>
      <c r="H78" s="933"/>
      <c r="I78" s="934"/>
      <c r="J78" s="934"/>
      <c r="K78" s="934"/>
      <c r="L78" s="934"/>
      <c r="M78" s="928"/>
      <c r="N78" s="928"/>
    </row>
    <row r="79" spans="1:15" x14ac:dyDescent="0.3">
      <c r="A79" s="80"/>
      <c r="B79" s="929"/>
      <c r="C79" s="930"/>
      <c r="D79" s="930"/>
      <c r="E79" s="930"/>
      <c r="F79" s="931"/>
      <c r="G79" s="932"/>
      <c r="H79" s="933"/>
      <c r="I79" s="934"/>
      <c r="J79" s="934"/>
      <c r="K79" s="934"/>
      <c r="L79" s="934"/>
      <c r="M79" s="928"/>
      <c r="N79" s="928"/>
    </row>
    <row r="80" spans="1:15" x14ac:dyDescent="0.3">
      <c r="A80" s="81">
        <f>COUNTA(B76:F79)</f>
        <v>1</v>
      </c>
      <c r="B80" s="936" t="s">
        <v>305</v>
      </c>
      <c r="C80" s="936"/>
      <c r="D80" s="936"/>
      <c r="E80" s="936"/>
      <c r="F80" s="936"/>
      <c r="G80" s="936"/>
      <c r="H80" s="936"/>
      <c r="I80" s="936"/>
      <c r="J80" s="936"/>
      <c r="K80" s="936"/>
      <c r="L80" s="937"/>
      <c r="M80" s="938"/>
      <c r="N80" s="938"/>
    </row>
    <row r="81" spans="1:16" x14ac:dyDescent="0.3">
      <c r="A81" s="78"/>
      <c r="B81" s="78"/>
      <c r="C81" s="78"/>
      <c r="D81" s="78"/>
      <c r="E81" s="78"/>
      <c r="F81" s="78"/>
      <c r="G81" s="78"/>
      <c r="H81" s="78"/>
      <c r="I81" s="78"/>
      <c r="J81" s="78"/>
      <c r="K81" s="78"/>
      <c r="L81" s="78"/>
      <c r="M81" s="78"/>
      <c r="N81" s="78"/>
    </row>
    <row r="82" spans="1:16" x14ac:dyDescent="0.3">
      <c r="A82" s="920" t="s">
        <v>306</v>
      </c>
      <c r="B82" s="921"/>
      <c r="C82" s="921"/>
      <c r="D82" s="921"/>
      <c r="E82" s="921"/>
      <c r="F82" s="921"/>
      <c r="G82" s="921"/>
      <c r="H82" s="921"/>
      <c r="I82" s="921"/>
      <c r="J82" s="921"/>
      <c r="K82" s="921"/>
      <c r="L82" s="921"/>
      <c r="M82" s="921"/>
      <c r="N82" s="922"/>
    </row>
    <row r="83" spans="1:16" x14ac:dyDescent="0.3">
      <c r="A83" s="939" t="s">
        <v>307</v>
      </c>
      <c r="B83" s="940"/>
      <c r="C83" s="940"/>
      <c r="D83" s="941"/>
      <c r="E83" s="939" t="s">
        <v>115</v>
      </c>
      <c r="F83" s="940"/>
      <c r="G83" s="940"/>
      <c r="H83" s="940"/>
      <c r="I83" s="940"/>
      <c r="J83" s="940"/>
      <c r="K83" s="940"/>
      <c r="L83" s="940"/>
      <c r="M83" s="942" t="s">
        <v>308</v>
      </c>
      <c r="N83" s="943"/>
    </row>
    <row r="84" spans="1:16" x14ac:dyDescent="0.3">
      <c r="A84" s="945"/>
      <c r="B84" s="946"/>
      <c r="C84" s="946"/>
      <c r="D84" s="947"/>
      <c r="E84" s="945"/>
      <c r="F84" s="946"/>
      <c r="G84" s="946"/>
      <c r="H84" s="946"/>
      <c r="I84" s="946"/>
      <c r="J84" s="946"/>
      <c r="K84" s="946"/>
      <c r="L84" s="946"/>
      <c r="M84" s="951"/>
      <c r="N84" s="952"/>
    </row>
    <row r="85" spans="1:16" x14ac:dyDescent="0.3">
      <c r="A85" s="948"/>
      <c r="B85" s="949"/>
      <c r="C85" s="949"/>
      <c r="D85" s="950"/>
      <c r="E85" s="948"/>
      <c r="F85" s="949"/>
      <c r="G85" s="949"/>
      <c r="H85" s="949"/>
      <c r="I85" s="949"/>
      <c r="J85" s="949"/>
      <c r="K85" s="949"/>
      <c r="L85" s="949"/>
      <c r="M85" s="953"/>
      <c r="N85" s="954"/>
      <c r="O85" s="82"/>
      <c r="P85" s="83"/>
    </row>
    <row r="86" spans="1:16" x14ac:dyDescent="0.3">
      <c r="A86" s="945"/>
      <c r="B86" s="946"/>
      <c r="C86" s="946"/>
      <c r="D86" s="947"/>
      <c r="E86" s="945"/>
      <c r="F86" s="946"/>
      <c r="G86" s="946"/>
      <c r="H86" s="946"/>
      <c r="I86" s="946"/>
      <c r="J86" s="946"/>
      <c r="K86" s="946"/>
      <c r="L86" s="946"/>
      <c r="M86" s="951"/>
      <c r="N86" s="952"/>
    </row>
    <row r="87" spans="1:16" x14ac:dyDescent="0.3">
      <c r="A87" s="948"/>
      <c r="B87" s="949"/>
      <c r="C87" s="949"/>
      <c r="D87" s="950"/>
      <c r="E87" s="948"/>
      <c r="F87" s="949"/>
      <c r="G87" s="949"/>
      <c r="H87" s="949"/>
      <c r="I87" s="949"/>
      <c r="J87" s="949"/>
      <c r="K87" s="949"/>
      <c r="L87" s="949"/>
      <c r="M87" s="953"/>
      <c r="N87" s="954"/>
    </row>
    <row r="88" spans="1:16" x14ac:dyDescent="0.3">
      <c r="A88" s="942" t="s">
        <v>309</v>
      </c>
      <c r="B88" s="944"/>
      <c r="C88" s="944"/>
      <c r="D88" s="944"/>
      <c r="E88" s="944"/>
      <c r="F88" s="944"/>
      <c r="G88" s="944"/>
      <c r="H88" s="944"/>
      <c r="I88" s="944"/>
      <c r="J88" s="944"/>
      <c r="K88" s="944"/>
      <c r="L88" s="943"/>
      <c r="M88" s="938"/>
      <c r="N88" s="938"/>
    </row>
    <row r="65406" spans="251:255" x14ac:dyDescent="0.3">
      <c r="IQ65406" s="60" t="s">
        <v>310</v>
      </c>
      <c r="IR65406" s="60" t="s">
        <v>311</v>
      </c>
      <c r="IS65406" s="60" t="s">
        <v>312</v>
      </c>
      <c r="IT65406" s="60" t="s">
        <v>313</v>
      </c>
      <c r="IU65406" s="60" t="s">
        <v>314</v>
      </c>
    </row>
    <row r="65407" spans="251:255" x14ac:dyDescent="0.3">
      <c r="IQ65407" s="60" t="e">
        <f>#REF!&amp;$C$9</f>
        <v>#REF!</v>
      </c>
      <c r="IR65407" s="60" t="e">
        <f>#REF!</f>
        <v>#REF!</v>
      </c>
      <c r="IS65407" s="60" t="e">
        <f>$B$24&amp;" - "&amp;$B$25&amp;" - "&amp;$B$28&amp;" - "&amp;$I$28&amp;" - "&amp;#REF!&amp;" - "&amp;#REF!&amp;" - "&amp;#REF!&amp;" - "&amp;#REF!</f>
        <v>#REF!</v>
      </c>
      <c r="IT65407" s="60" t="e">
        <f>$A$31&amp;": "&amp;$I$31&amp;" - "&amp;$A$33&amp;": "&amp;$I$32&amp;" - "&amp;$A$34&amp;": "&amp;$I$33&amp;" - "&amp;#REF!&amp;": "&amp;#REF!&amp;" - "&amp;#REF!&amp;": "&amp;#REF!&amp;" - "&amp;#REF!&amp;": "&amp;$I$34&amp;" - "&amp;#REF!&amp;": "&amp;#REF!&amp;" - "&amp;$A$36&amp;": "&amp;$I$36&amp;" - "&amp;$A$37&amp;": "&amp;$I$37&amp;" - "&amp;#REF!&amp;": "&amp;#REF!&amp;" - "&amp;#REF!&amp;": "&amp;#REF!&amp;" - "&amp;#REF!&amp;": "&amp;#REF!&amp;" - "&amp;$A$39&amp;": "&amp;$I$39</f>
        <v>#REF!</v>
      </c>
      <c r="IU65407" s="60" t="e">
        <f>#REF!</f>
        <v>#REF!</v>
      </c>
    </row>
  </sheetData>
  <mergeCells count="228">
    <mergeCell ref="A83:D83"/>
    <mergeCell ref="E83:L83"/>
    <mergeCell ref="M83:N83"/>
    <mergeCell ref="A88:L88"/>
    <mergeCell ref="M88:N88"/>
    <mergeCell ref="A86:D87"/>
    <mergeCell ref="E86:L87"/>
    <mergeCell ref="M86:N87"/>
    <mergeCell ref="A84:D85"/>
    <mergeCell ref="E84:L85"/>
    <mergeCell ref="M84:N85"/>
    <mergeCell ref="B78:F78"/>
    <mergeCell ref="G78:H78"/>
    <mergeCell ref="I78:J78"/>
    <mergeCell ref="K78:L78"/>
    <mergeCell ref="M78:N78"/>
    <mergeCell ref="M79:N79"/>
    <mergeCell ref="B80:L80"/>
    <mergeCell ref="M80:N80"/>
    <mergeCell ref="A82:N82"/>
    <mergeCell ref="B79:F79"/>
    <mergeCell ref="G79:H79"/>
    <mergeCell ref="I79:J79"/>
    <mergeCell ref="K79:L79"/>
    <mergeCell ref="M76:N76"/>
    <mergeCell ref="B77:F77"/>
    <mergeCell ref="G77:H77"/>
    <mergeCell ref="I77:J77"/>
    <mergeCell ref="K77:L77"/>
    <mergeCell ref="M77:N77"/>
    <mergeCell ref="B76:F76"/>
    <mergeCell ref="G76:H76"/>
    <mergeCell ref="I76:J76"/>
    <mergeCell ref="K76:L76"/>
    <mergeCell ref="A69:B70"/>
    <mergeCell ref="A71:B72"/>
    <mergeCell ref="A63:B64"/>
    <mergeCell ref="A65:B66"/>
    <mergeCell ref="A67:B68"/>
    <mergeCell ref="A74:N74"/>
    <mergeCell ref="B75:F75"/>
    <mergeCell ref="G75:H75"/>
    <mergeCell ref="I75:J75"/>
    <mergeCell ref="K75:L75"/>
    <mergeCell ref="M75:N75"/>
    <mergeCell ref="A57:B58"/>
    <mergeCell ref="A59:B60"/>
    <mergeCell ref="A61:B62"/>
    <mergeCell ref="O53:P53"/>
    <mergeCell ref="Q53:R53"/>
    <mergeCell ref="A55:N55"/>
    <mergeCell ref="A56:B56"/>
    <mergeCell ref="A53:H53"/>
    <mergeCell ref="I53:J53"/>
    <mergeCell ref="K53:L53"/>
    <mergeCell ref="M53:N53"/>
    <mergeCell ref="O51:P51"/>
    <mergeCell ref="Q51:R51"/>
    <mergeCell ref="A52:H52"/>
    <mergeCell ref="I52:J52"/>
    <mergeCell ref="K52:L52"/>
    <mergeCell ref="M52:N52"/>
    <mergeCell ref="O52:P52"/>
    <mergeCell ref="Q52:R52"/>
    <mergeCell ref="A51:H51"/>
    <mergeCell ref="I51:J51"/>
    <mergeCell ref="K51:L51"/>
    <mergeCell ref="M51:N51"/>
    <mergeCell ref="O50:P50"/>
    <mergeCell ref="Q50:R50"/>
    <mergeCell ref="A49:H49"/>
    <mergeCell ref="I49:J49"/>
    <mergeCell ref="K49:L49"/>
    <mergeCell ref="M49:N49"/>
    <mergeCell ref="K47:L47"/>
    <mergeCell ref="M47:N47"/>
    <mergeCell ref="O49:P49"/>
    <mergeCell ref="Q49:R49"/>
    <mergeCell ref="A50:H50"/>
    <mergeCell ref="I50:J50"/>
    <mergeCell ref="K50:L50"/>
    <mergeCell ref="M50:N50"/>
    <mergeCell ref="A48:H48"/>
    <mergeCell ref="I48:J48"/>
    <mergeCell ref="K48:L48"/>
    <mergeCell ref="M48:N48"/>
    <mergeCell ref="O48:P48"/>
    <mergeCell ref="Q48:R48"/>
    <mergeCell ref="O45:P45"/>
    <mergeCell ref="Q45:R45"/>
    <mergeCell ref="A46:H46"/>
    <mergeCell ref="I46:J46"/>
    <mergeCell ref="K46:L46"/>
    <mergeCell ref="M46:N46"/>
    <mergeCell ref="O46:P46"/>
    <mergeCell ref="Q46:R46"/>
    <mergeCell ref="O47:P47"/>
    <mergeCell ref="Q47:R47"/>
    <mergeCell ref="A45:H45"/>
    <mergeCell ref="I45:J45"/>
    <mergeCell ref="K45:L45"/>
    <mergeCell ref="M45:N45"/>
    <mergeCell ref="A47:H47"/>
    <mergeCell ref="I47:J47"/>
    <mergeCell ref="A44:H44"/>
    <mergeCell ref="I44:J44"/>
    <mergeCell ref="K44:L44"/>
    <mergeCell ref="M44:N44"/>
    <mergeCell ref="K42:L42"/>
    <mergeCell ref="M42:N42"/>
    <mergeCell ref="O44:P44"/>
    <mergeCell ref="Q44:R44"/>
    <mergeCell ref="A43:H43"/>
    <mergeCell ref="I43:J43"/>
    <mergeCell ref="K43:L43"/>
    <mergeCell ref="M43:N43"/>
    <mergeCell ref="O43:P43"/>
    <mergeCell ref="Q43:R43"/>
    <mergeCell ref="A41:H41"/>
    <mergeCell ref="I41:J41"/>
    <mergeCell ref="K41:L41"/>
    <mergeCell ref="M41:N41"/>
    <mergeCell ref="O41:P41"/>
    <mergeCell ref="Q41:R41"/>
    <mergeCell ref="O42:P42"/>
    <mergeCell ref="Q42:R42"/>
    <mergeCell ref="A40:H40"/>
    <mergeCell ref="I40:J40"/>
    <mergeCell ref="K40:L40"/>
    <mergeCell ref="M40:N40"/>
    <mergeCell ref="A42:H42"/>
    <mergeCell ref="I42:J42"/>
    <mergeCell ref="O39:P39"/>
    <mergeCell ref="Q39:R39"/>
    <mergeCell ref="K38:L38"/>
    <mergeCell ref="M38:N38"/>
    <mergeCell ref="A39:H39"/>
    <mergeCell ref="I39:J39"/>
    <mergeCell ref="K39:L39"/>
    <mergeCell ref="M39:N39"/>
    <mergeCell ref="O40:P40"/>
    <mergeCell ref="Q40:R40"/>
    <mergeCell ref="O36:P36"/>
    <mergeCell ref="Q36:R36"/>
    <mergeCell ref="A37:H37"/>
    <mergeCell ref="I37:J37"/>
    <mergeCell ref="K37:L37"/>
    <mergeCell ref="M37:N37"/>
    <mergeCell ref="O37:P37"/>
    <mergeCell ref="Q37:R37"/>
    <mergeCell ref="O38:P38"/>
    <mergeCell ref="Q38:R38"/>
    <mergeCell ref="A36:H36"/>
    <mergeCell ref="I36:J36"/>
    <mergeCell ref="K36:L36"/>
    <mergeCell ref="M36:N36"/>
    <mergeCell ref="A38:H38"/>
    <mergeCell ref="I38:J38"/>
    <mergeCell ref="A35:H35"/>
    <mergeCell ref="I35:J35"/>
    <mergeCell ref="K35:L35"/>
    <mergeCell ref="M35:N35"/>
    <mergeCell ref="O35:P35"/>
    <mergeCell ref="Q35:R35"/>
    <mergeCell ref="Q34:R34"/>
    <mergeCell ref="O34:P34"/>
    <mergeCell ref="M34:N34"/>
    <mergeCell ref="K34:L34"/>
    <mergeCell ref="I34:J34"/>
    <mergeCell ref="A34:H34"/>
    <mergeCell ref="A29:R29"/>
    <mergeCell ref="B28:G28"/>
    <mergeCell ref="I28:N28"/>
    <mergeCell ref="A33:H33"/>
    <mergeCell ref="I33:J33"/>
    <mergeCell ref="K33:L33"/>
    <mergeCell ref="M33:N33"/>
    <mergeCell ref="O33:P33"/>
    <mergeCell ref="Q33:R33"/>
    <mergeCell ref="O31:P31"/>
    <mergeCell ref="Q31:R31"/>
    <mergeCell ref="A30:H30"/>
    <mergeCell ref="I30:J30"/>
    <mergeCell ref="K30:L30"/>
    <mergeCell ref="M30:N30"/>
    <mergeCell ref="A32:H32"/>
    <mergeCell ref="I32:J32"/>
    <mergeCell ref="K32:L32"/>
    <mergeCell ref="M32:N32"/>
    <mergeCell ref="O30:P30"/>
    <mergeCell ref="Q30:R30"/>
    <mergeCell ref="A31:H31"/>
    <mergeCell ref="I31:J31"/>
    <mergeCell ref="K31:L31"/>
    <mergeCell ref="M31:N31"/>
    <mergeCell ref="O32:P32"/>
    <mergeCell ref="Q32:R32"/>
    <mergeCell ref="A1:N1"/>
    <mergeCell ref="A3:D3"/>
    <mergeCell ref="E3:H3"/>
    <mergeCell ref="I3:N3"/>
    <mergeCell ref="A8:D8"/>
    <mergeCell ref="E8:H8"/>
    <mergeCell ref="I8:J8"/>
    <mergeCell ref="K8:L8"/>
    <mergeCell ref="A4:D5"/>
    <mergeCell ref="E4:H5"/>
    <mergeCell ref="I4:N5"/>
    <mergeCell ref="A6:D7"/>
    <mergeCell ref="E6:H7"/>
    <mergeCell ref="I6:N6"/>
    <mergeCell ref="M8:N8"/>
    <mergeCell ref="I7:J7"/>
    <mergeCell ref="K7:L7"/>
    <mergeCell ref="M7:N7"/>
    <mergeCell ref="A10:B22"/>
    <mergeCell ref="C10:N22"/>
    <mergeCell ref="A23:N23"/>
    <mergeCell ref="B24:G24"/>
    <mergeCell ref="I24:N24"/>
    <mergeCell ref="A9:B9"/>
    <mergeCell ref="C9:N9"/>
    <mergeCell ref="B27:G27"/>
    <mergeCell ref="I27:N27"/>
    <mergeCell ref="B25:G25"/>
    <mergeCell ref="I25:N25"/>
    <mergeCell ref="B26:G26"/>
    <mergeCell ref="I26:N26"/>
  </mergeCells>
  <phoneticPr fontId="25" type="noConversion"/>
  <conditionalFormatting sqref="C57:N57 C59:N59 C61:N61 C67:N67 C63:M63 C65:N65 C69:N69 C71:N71">
    <cfRule type="cellIs" dxfId="5" priority="1" stopIfTrue="1" operator="equal">
      <formula>"x"</formula>
    </cfRule>
  </conditionalFormatting>
  <conditionalFormatting sqref="C58:N58 C60:N60 C62:N62 C68:N68 C64:M64 C66:N66 N63:N64 C70:N70 C72:N72">
    <cfRule type="cellIs" dxfId="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7:N72"/>
  </dataValidations>
  <pageMargins left="0.75" right="0.75" top="1" bottom="1" header="0.5" footer="0.5"/>
  <pageSetup paperSize="9" fitToHeight="0"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65401"/>
  <sheetViews>
    <sheetView topLeftCell="A98" workbookViewId="0">
      <selection activeCell="T44" sqref="T44"/>
    </sheetView>
  </sheetViews>
  <sheetFormatPr defaultRowHeight="14.4" x14ac:dyDescent="0.3"/>
  <sheetData>
    <row r="1" spans="1:19" ht="17.399999999999999" x14ac:dyDescent="0.3">
      <c r="A1" s="1042" t="s">
        <v>348</v>
      </c>
      <c r="B1" s="1042"/>
      <c r="C1" s="1042"/>
      <c r="D1" s="1042"/>
      <c r="E1" s="1042"/>
      <c r="F1" s="1042"/>
      <c r="G1" s="1042"/>
      <c r="H1" s="1042"/>
      <c r="I1" s="1042"/>
      <c r="J1" s="1042"/>
      <c r="K1" s="1042"/>
      <c r="L1" s="1042"/>
      <c r="M1" s="1042"/>
      <c r="N1" s="1042"/>
      <c r="O1" s="433"/>
      <c r="P1" s="433"/>
      <c r="Q1" s="433"/>
      <c r="R1" s="433"/>
      <c r="S1" s="433"/>
    </row>
    <row r="2" spans="1:19" ht="15" x14ac:dyDescent="0.25">
      <c r="A2" s="960" t="s">
        <v>402</v>
      </c>
      <c r="B2" s="960"/>
      <c r="C2" s="960"/>
      <c r="D2" s="960"/>
      <c r="E2" s="960"/>
      <c r="F2" s="960"/>
      <c r="G2" s="960"/>
      <c r="H2" s="960"/>
      <c r="I2" s="960"/>
      <c r="J2" s="960"/>
      <c r="K2" s="960"/>
      <c r="L2" s="960"/>
      <c r="M2" s="960"/>
      <c r="N2" s="960"/>
      <c r="O2" s="450"/>
      <c r="P2" s="450"/>
      <c r="Q2" s="450"/>
      <c r="R2" s="450"/>
      <c r="S2" s="450"/>
    </row>
    <row r="3" spans="1:19" ht="15" x14ac:dyDescent="0.25">
      <c r="A3" s="817" t="s">
        <v>403</v>
      </c>
      <c r="B3" s="818"/>
      <c r="C3" s="818"/>
      <c r="D3" s="819"/>
      <c r="E3" s="1043" t="s">
        <v>404</v>
      </c>
      <c r="F3" s="1044"/>
      <c r="G3" s="1044"/>
      <c r="H3" s="1045"/>
      <c r="I3" s="1046" t="s">
        <v>405</v>
      </c>
      <c r="J3" s="1047"/>
      <c r="K3" s="1047"/>
      <c r="L3" s="1047"/>
      <c r="M3" s="1047"/>
      <c r="N3" s="1048"/>
      <c r="O3" s="431"/>
      <c r="P3" s="431"/>
      <c r="Q3" s="431"/>
      <c r="R3" s="431"/>
      <c r="S3" s="431"/>
    </row>
    <row r="4" spans="1:19" x14ac:dyDescent="0.3">
      <c r="A4" s="832" t="s">
        <v>406</v>
      </c>
      <c r="B4" s="833"/>
      <c r="C4" s="833"/>
      <c r="D4" s="834"/>
      <c r="E4" s="838"/>
      <c r="F4" s="839"/>
      <c r="G4" s="839"/>
      <c r="H4" s="839"/>
      <c r="I4" s="840" t="s">
        <v>407</v>
      </c>
      <c r="J4" s="841"/>
      <c r="K4" s="841"/>
      <c r="L4" s="1049"/>
      <c r="M4" s="1049"/>
      <c r="N4" s="1050"/>
      <c r="O4" s="431"/>
      <c r="P4" s="431"/>
      <c r="Q4" s="431"/>
      <c r="R4" s="431"/>
      <c r="S4" s="431"/>
    </row>
    <row r="5" spans="1:19" x14ac:dyDescent="0.3">
      <c r="A5" s="835"/>
      <c r="B5" s="836"/>
      <c r="C5" s="836"/>
      <c r="D5" s="837"/>
      <c r="E5" s="839"/>
      <c r="F5" s="839"/>
      <c r="G5" s="839"/>
      <c r="H5" s="839"/>
      <c r="I5" s="1051"/>
      <c r="J5" s="1052"/>
      <c r="K5" s="1052"/>
      <c r="L5" s="1052"/>
      <c r="M5" s="1052"/>
      <c r="N5" s="1053"/>
      <c r="O5" s="431"/>
      <c r="P5" s="431"/>
      <c r="Q5" s="431"/>
      <c r="R5" s="431"/>
      <c r="S5" s="431"/>
    </row>
    <row r="6" spans="1:19" x14ac:dyDescent="0.3">
      <c r="A6" s="847" t="s">
        <v>274</v>
      </c>
      <c r="B6" s="848"/>
      <c r="C6" s="848"/>
      <c r="D6" s="849"/>
      <c r="E6" s="853" t="s">
        <v>408</v>
      </c>
      <c r="F6" s="853"/>
      <c r="G6" s="853"/>
      <c r="H6" s="854"/>
      <c r="I6" s="1038" t="s">
        <v>275</v>
      </c>
      <c r="J6" s="1038"/>
      <c r="K6" s="1038"/>
      <c r="L6" s="1038"/>
      <c r="M6" s="1038"/>
      <c r="N6" s="1038"/>
      <c r="O6" s="431"/>
      <c r="P6" s="431"/>
      <c r="Q6" s="431"/>
      <c r="R6" s="431"/>
      <c r="S6" s="431"/>
    </row>
    <row r="7" spans="1:19" x14ac:dyDescent="0.3">
      <c r="A7" s="850"/>
      <c r="B7" s="851"/>
      <c r="C7" s="851"/>
      <c r="D7" s="852"/>
      <c r="E7" s="855"/>
      <c r="F7" s="855"/>
      <c r="G7" s="855"/>
      <c r="H7" s="856"/>
      <c r="I7" s="1039">
        <v>2020</v>
      </c>
      <c r="J7" s="1040"/>
      <c r="K7" s="1041">
        <v>2021</v>
      </c>
      <c r="L7" s="1041"/>
      <c r="M7" s="1041">
        <v>2022</v>
      </c>
      <c r="N7" s="1041"/>
      <c r="O7" s="431"/>
      <c r="P7" s="431"/>
      <c r="Q7" s="431"/>
      <c r="R7" s="431"/>
      <c r="S7" s="431"/>
    </row>
    <row r="8" spans="1:19" x14ac:dyDescent="0.3">
      <c r="A8" s="824" t="s">
        <v>276</v>
      </c>
      <c r="B8" s="825"/>
      <c r="C8" s="825"/>
      <c r="D8" s="826"/>
      <c r="E8" s="820" t="s">
        <v>409</v>
      </c>
      <c r="F8" s="821"/>
      <c r="G8" s="821"/>
      <c r="H8" s="822"/>
      <c r="I8" s="1054" t="s">
        <v>277</v>
      </c>
      <c r="J8" s="1055"/>
      <c r="K8" s="1056" t="s">
        <v>277</v>
      </c>
      <c r="L8" s="1056"/>
      <c r="M8" s="1056" t="s">
        <v>277</v>
      </c>
      <c r="N8" s="1056"/>
      <c r="O8" s="431"/>
      <c r="P8" s="431"/>
      <c r="Q8" s="431"/>
      <c r="R8" s="431"/>
      <c r="S8" s="431"/>
    </row>
    <row r="9" spans="1:19" ht="24.75" customHeight="1" x14ac:dyDescent="0.25">
      <c r="A9" s="809" t="s">
        <v>278</v>
      </c>
      <c r="B9" s="810"/>
      <c r="C9" s="811" t="s">
        <v>402</v>
      </c>
      <c r="D9" s="1036"/>
      <c r="E9" s="1036"/>
      <c r="F9" s="1036"/>
      <c r="G9" s="1036"/>
      <c r="H9" s="1036"/>
      <c r="I9" s="1036"/>
      <c r="J9" s="1036"/>
      <c r="K9" s="1036"/>
      <c r="L9" s="1036"/>
      <c r="M9" s="1036"/>
      <c r="N9" s="1037"/>
      <c r="O9" s="429"/>
      <c r="P9" s="429"/>
      <c r="Q9" s="429"/>
      <c r="R9" s="429"/>
      <c r="S9" s="429"/>
    </row>
    <row r="10" spans="1:19" ht="15" x14ac:dyDescent="0.25">
      <c r="A10" s="809"/>
      <c r="B10" s="810"/>
      <c r="C10" s="811"/>
      <c r="D10" s="1022"/>
      <c r="E10" s="1022"/>
      <c r="F10" s="1022"/>
      <c r="G10" s="1022"/>
      <c r="H10" s="1022"/>
      <c r="I10" s="1022"/>
      <c r="J10" s="1022"/>
      <c r="K10" s="1022"/>
      <c r="L10" s="1022"/>
      <c r="M10" s="1022"/>
      <c r="N10" s="1023"/>
      <c r="O10" s="429"/>
      <c r="P10" s="429"/>
      <c r="Q10" s="429"/>
      <c r="R10" s="429"/>
      <c r="S10" s="429"/>
    </row>
    <row r="11" spans="1:19" x14ac:dyDescent="0.3">
      <c r="A11" s="861" t="s">
        <v>279</v>
      </c>
      <c r="B11" s="862"/>
      <c r="C11" s="961" t="s">
        <v>410</v>
      </c>
      <c r="D11" s="962"/>
      <c r="E11" s="962"/>
      <c r="F11" s="962"/>
      <c r="G11" s="962"/>
      <c r="H11" s="962"/>
      <c r="I11" s="962"/>
      <c r="J11" s="962"/>
      <c r="K11" s="962"/>
      <c r="L11" s="962"/>
      <c r="M11" s="962"/>
      <c r="N11" s="963"/>
      <c r="O11" s="429"/>
      <c r="P11" s="429"/>
      <c r="Q11" s="429"/>
      <c r="R11" s="429"/>
      <c r="S11" s="429"/>
    </row>
    <row r="12" spans="1:19" x14ac:dyDescent="0.3">
      <c r="A12" s="863"/>
      <c r="B12" s="864"/>
      <c r="C12" s="964"/>
      <c r="D12" s="965"/>
      <c r="E12" s="965"/>
      <c r="F12" s="965"/>
      <c r="G12" s="965"/>
      <c r="H12" s="965"/>
      <c r="I12" s="965"/>
      <c r="J12" s="965"/>
      <c r="K12" s="965"/>
      <c r="L12" s="965"/>
      <c r="M12" s="965"/>
      <c r="N12" s="966"/>
      <c r="O12" s="429"/>
      <c r="P12" s="429"/>
      <c r="Q12" s="429"/>
      <c r="R12" s="429"/>
      <c r="S12" s="429"/>
    </row>
    <row r="13" spans="1:19" x14ac:dyDescent="0.3">
      <c r="A13" s="863"/>
      <c r="B13" s="864"/>
      <c r="C13" s="964"/>
      <c r="D13" s="965"/>
      <c r="E13" s="965"/>
      <c r="F13" s="965"/>
      <c r="G13" s="965"/>
      <c r="H13" s="965"/>
      <c r="I13" s="965"/>
      <c r="J13" s="965"/>
      <c r="K13" s="965"/>
      <c r="L13" s="965"/>
      <c r="M13" s="965"/>
      <c r="N13" s="966"/>
      <c r="O13" s="429"/>
      <c r="P13" s="429"/>
      <c r="Q13" s="429"/>
      <c r="R13" s="429"/>
      <c r="S13" s="429"/>
    </row>
    <row r="14" spans="1:19" x14ac:dyDescent="0.3">
      <c r="A14" s="863"/>
      <c r="B14" s="864"/>
      <c r="C14" s="964"/>
      <c r="D14" s="965"/>
      <c r="E14" s="965"/>
      <c r="F14" s="965"/>
      <c r="G14" s="965"/>
      <c r="H14" s="965"/>
      <c r="I14" s="965"/>
      <c r="J14" s="965"/>
      <c r="K14" s="965"/>
      <c r="L14" s="965"/>
      <c r="M14" s="965"/>
      <c r="N14" s="966"/>
      <c r="O14" s="429"/>
      <c r="P14" s="429"/>
      <c r="Q14" s="429"/>
      <c r="R14" s="429"/>
      <c r="S14" s="429"/>
    </row>
    <row r="15" spans="1:19" x14ac:dyDescent="0.3">
      <c r="A15" s="863"/>
      <c r="B15" s="864"/>
      <c r="C15" s="964"/>
      <c r="D15" s="965"/>
      <c r="E15" s="965"/>
      <c r="F15" s="965"/>
      <c r="G15" s="965"/>
      <c r="H15" s="965"/>
      <c r="I15" s="965"/>
      <c r="J15" s="965"/>
      <c r="K15" s="965"/>
      <c r="L15" s="965"/>
      <c r="M15" s="965"/>
      <c r="N15" s="966"/>
      <c r="O15" s="429"/>
      <c r="P15" s="429"/>
      <c r="Q15" s="429"/>
      <c r="R15" s="429"/>
      <c r="S15" s="429"/>
    </row>
    <row r="16" spans="1:19" x14ac:dyDescent="0.3">
      <c r="A16" s="863"/>
      <c r="B16" s="864"/>
      <c r="C16" s="964"/>
      <c r="D16" s="965"/>
      <c r="E16" s="965"/>
      <c r="F16" s="965"/>
      <c r="G16" s="965"/>
      <c r="H16" s="965"/>
      <c r="I16" s="965"/>
      <c r="J16" s="965"/>
      <c r="K16" s="965"/>
      <c r="L16" s="965"/>
      <c r="M16" s="965"/>
      <c r="N16" s="966"/>
      <c r="O16" s="429"/>
      <c r="P16" s="429"/>
      <c r="Q16" s="429"/>
      <c r="R16" s="429"/>
      <c r="S16" s="429"/>
    </row>
    <row r="17" spans="1:162" x14ac:dyDescent="0.3">
      <c r="A17" s="863"/>
      <c r="B17" s="864"/>
      <c r="C17" s="964"/>
      <c r="D17" s="965"/>
      <c r="E17" s="965"/>
      <c r="F17" s="965"/>
      <c r="G17" s="965"/>
      <c r="H17" s="965"/>
      <c r="I17" s="965"/>
      <c r="J17" s="965"/>
      <c r="K17" s="965"/>
      <c r="L17" s="965"/>
      <c r="M17" s="965"/>
      <c r="N17" s="966"/>
      <c r="O17" s="429"/>
      <c r="P17" s="429"/>
      <c r="Q17" s="429"/>
      <c r="R17" s="429"/>
      <c r="S17" s="429"/>
      <c r="T17" s="429"/>
      <c r="U17" s="429"/>
      <c r="V17" s="429"/>
      <c r="W17" s="429"/>
      <c r="X17" s="429"/>
      <c r="Y17" s="429"/>
      <c r="Z17" s="429"/>
      <c r="AA17" s="429"/>
      <c r="AB17" s="429"/>
      <c r="AC17" s="429"/>
      <c r="AD17" s="429"/>
      <c r="AE17" s="429"/>
      <c r="AF17" s="429"/>
      <c r="AG17" s="429"/>
      <c r="AH17" s="429"/>
      <c r="AI17" s="429"/>
      <c r="AJ17" s="429"/>
      <c r="AK17" s="429"/>
      <c r="AL17" s="429"/>
      <c r="AM17" s="429"/>
      <c r="AN17" s="429"/>
      <c r="AO17" s="429"/>
      <c r="AP17" s="429"/>
      <c r="AQ17" s="429"/>
      <c r="AR17" s="429"/>
      <c r="AS17" s="429"/>
      <c r="AT17" s="429"/>
      <c r="AU17" s="429"/>
      <c r="AV17" s="429"/>
      <c r="AW17" s="429"/>
      <c r="AX17" s="429"/>
      <c r="AY17" s="429"/>
      <c r="AZ17" s="429"/>
      <c r="BA17" s="429"/>
      <c r="BB17" s="429"/>
      <c r="BC17" s="429"/>
      <c r="BD17" s="429"/>
      <c r="BE17" s="429"/>
      <c r="BF17" s="429"/>
      <c r="BG17" s="429"/>
      <c r="BH17" s="429"/>
      <c r="BI17" s="429"/>
      <c r="BJ17" s="429"/>
      <c r="BK17" s="429"/>
      <c r="BL17" s="429"/>
      <c r="BM17" s="429"/>
      <c r="BN17" s="429"/>
      <c r="BO17" s="429"/>
      <c r="BP17" s="429"/>
      <c r="BQ17" s="429"/>
      <c r="BR17" s="429"/>
      <c r="BS17" s="429"/>
      <c r="BT17" s="429"/>
      <c r="BU17" s="429"/>
      <c r="BV17" s="429"/>
      <c r="BW17" s="429"/>
      <c r="BX17" s="429"/>
      <c r="BY17" s="429"/>
      <c r="BZ17" s="429"/>
      <c r="CA17" s="429"/>
      <c r="CB17" s="429"/>
      <c r="CC17" s="429"/>
      <c r="CD17" s="429"/>
      <c r="CE17" s="429"/>
      <c r="CF17" s="429"/>
      <c r="CG17" s="429"/>
      <c r="CH17" s="429"/>
      <c r="CI17" s="429"/>
      <c r="CJ17" s="429"/>
      <c r="CK17" s="429"/>
      <c r="CL17" s="429"/>
      <c r="CM17" s="429"/>
      <c r="CN17" s="429"/>
      <c r="CO17" s="429"/>
      <c r="CP17" s="429"/>
      <c r="CQ17" s="429"/>
      <c r="CR17" s="429"/>
      <c r="CS17" s="429"/>
      <c r="CT17" s="429"/>
      <c r="CU17" s="429"/>
      <c r="CV17" s="429"/>
      <c r="CW17" s="429"/>
      <c r="CX17" s="429"/>
      <c r="CY17" s="429"/>
      <c r="CZ17" s="429"/>
      <c r="DA17" s="429"/>
      <c r="DB17" s="429"/>
      <c r="DC17" s="429"/>
      <c r="DD17" s="429"/>
      <c r="DE17" s="429"/>
      <c r="DF17" s="429"/>
      <c r="DG17" s="429"/>
      <c r="DH17" s="429"/>
      <c r="DI17" s="429"/>
      <c r="DJ17" s="429"/>
      <c r="DK17" s="429"/>
      <c r="DL17" s="429"/>
      <c r="DM17" s="429"/>
      <c r="DN17" s="429"/>
      <c r="DO17" s="429"/>
      <c r="DP17" s="429"/>
      <c r="DQ17" s="429"/>
      <c r="DR17" s="429"/>
      <c r="DS17" s="429"/>
      <c r="DT17" s="429"/>
      <c r="DU17" s="429"/>
      <c r="DV17" s="429"/>
      <c r="DW17" s="429"/>
      <c r="DX17" s="429"/>
      <c r="DY17" s="429"/>
      <c r="DZ17" s="429"/>
      <c r="EA17" s="429"/>
      <c r="EB17" s="429"/>
      <c r="EC17" s="429"/>
      <c r="ED17" s="429"/>
      <c r="EE17" s="429"/>
      <c r="EF17" s="429"/>
      <c r="EG17" s="429"/>
      <c r="EH17" s="429"/>
      <c r="EI17" s="429"/>
      <c r="EJ17" s="429"/>
      <c r="EK17" s="429"/>
      <c r="EL17" s="429"/>
      <c r="EM17" s="429"/>
      <c r="EN17" s="429"/>
      <c r="EO17" s="429"/>
      <c r="EP17" s="429"/>
      <c r="EQ17" s="429"/>
      <c r="ER17" s="429"/>
      <c r="ES17" s="429"/>
      <c r="ET17" s="429"/>
      <c r="EU17" s="429"/>
      <c r="EV17" s="429"/>
      <c r="EW17" s="429"/>
      <c r="EX17" s="429"/>
      <c r="EY17" s="429"/>
      <c r="EZ17" s="429"/>
      <c r="FA17" s="429"/>
      <c r="FB17" s="429"/>
      <c r="FC17" s="429"/>
      <c r="FD17" s="429"/>
      <c r="FE17" s="429"/>
      <c r="FF17" s="429"/>
    </row>
    <row r="18" spans="1:162" x14ac:dyDescent="0.3">
      <c r="A18" s="863"/>
      <c r="B18" s="864"/>
      <c r="C18" s="964"/>
      <c r="D18" s="965"/>
      <c r="E18" s="965"/>
      <c r="F18" s="965"/>
      <c r="G18" s="965"/>
      <c r="H18" s="965"/>
      <c r="I18" s="965"/>
      <c r="J18" s="965"/>
      <c r="K18" s="965"/>
      <c r="L18" s="965"/>
      <c r="M18" s="965"/>
      <c r="N18" s="966"/>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29"/>
      <c r="BM18" s="429"/>
      <c r="BN18" s="429"/>
      <c r="BO18" s="429"/>
      <c r="BP18" s="429"/>
      <c r="BQ18" s="429"/>
      <c r="BR18" s="429"/>
      <c r="BS18" s="429"/>
      <c r="BT18" s="429"/>
      <c r="BU18" s="429"/>
      <c r="BV18" s="429"/>
      <c r="BW18" s="429"/>
      <c r="BX18" s="429"/>
      <c r="BY18" s="429"/>
      <c r="BZ18" s="429"/>
      <c r="CA18" s="429"/>
      <c r="CB18" s="429"/>
      <c r="CC18" s="429"/>
      <c r="CD18" s="429"/>
      <c r="CE18" s="429"/>
      <c r="CF18" s="429"/>
      <c r="CG18" s="429"/>
      <c r="CH18" s="429"/>
      <c r="CI18" s="429"/>
      <c r="CJ18" s="429"/>
      <c r="CK18" s="429"/>
      <c r="CL18" s="429"/>
      <c r="CM18" s="429"/>
      <c r="CN18" s="429"/>
      <c r="CO18" s="429"/>
      <c r="CP18" s="429"/>
      <c r="CQ18" s="429"/>
      <c r="CR18" s="429"/>
      <c r="CS18" s="429"/>
      <c r="CT18" s="429"/>
      <c r="CU18" s="429"/>
      <c r="CV18" s="429"/>
      <c r="CW18" s="429"/>
      <c r="CX18" s="429"/>
      <c r="CY18" s="429"/>
      <c r="CZ18" s="429"/>
      <c r="DA18" s="429"/>
      <c r="DB18" s="429"/>
      <c r="DC18" s="429"/>
      <c r="DD18" s="429"/>
      <c r="DE18" s="429"/>
      <c r="DF18" s="429"/>
      <c r="DG18" s="429"/>
      <c r="DH18" s="429"/>
      <c r="DI18" s="429"/>
      <c r="DJ18" s="429"/>
      <c r="DK18" s="429"/>
      <c r="DL18" s="429"/>
      <c r="DM18" s="429"/>
      <c r="DN18" s="429"/>
      <c r="DO18" s="429"/>
      <c r="DP18" s="429"/>
      <c r="DQ18" s="429"/>
      <c r="DR18" s="429"/>
      <c r="DS18" s="429"/>
      <c r="DT18" s="429"/>
      <c r="DU18" s="429"/>
      <c r="DV18" s="429"/>
      <c r="DW18" s="429"/>
      <c r="DX18" s="429"/>
      <c r="DY18" s="429"/>
      <c r="DZ18" s="429"/>
      <c r="EA18" s="429"/>
      <c r="EB18" s="429"/>
      <c r="EC18" s="429"/>
      <c r="ED18" s="429"/>
      <c r="EE18" s="429"/>
      <c r="EF18" s="429"/>
      <c r="EG18" s="429"/>
      <c r="EH18" s="429"/>
      <c r="EI18" s="429"/>
      <c r="EJ18" s="429"/>
      <c r="EK18" s="429"/>
      <c r="EL18" s="429"/>
      <c r="EM18" s="429"/>
      <c r="EN18" s="429"/>
      <c r="EO18" s="429"/>
      <c r="EP18" s="429"/>
      <c r="EQ18" s="429"/>
      <c r="ER18" s="429"/>
      <c r="ES18" s="429"/>
      <c r="ET18" s="429"/>
      <c r="EU18" s="429"/>
      <c r="EV18" s="429"/>
      <c r="EW18" s="429"/>
      <c r="EX18" s="429"/>
      <c r="EY18" s="429"/>
      <c r="EZ18" s="429"/>
      <c r="FA18" s="429"/>
      <c r="FB18" s="429"/>
      <c r="FC18" s="429"/>
      <c r="FD18" s="429"/>
      <c r="FE18" s="429"/>
      <c r="FF18" s="429"/>
    </row>
    <row r="19" spans="1:162" ht="15" x14ac:dyDescent="0.25">
      <c r="A19" s="876" t="s">
        <v>0</v>
      </c>
      <c r="B19" s="877"/>
      <c r="C19" s="877"/>
      <c r="D19" s="877"/>
      <c r="E19" s="877"/>
      <c r="F19" s="877"/>
      <c r="G19" s="877"/>
      <c r="H19" s="877"/>
      <c r="I19" s="877"/>
      <c r="J19" s="877"/>
      <c r="K19" s="877"/>
      <c r="L19" s="877"/>
      <c r="M19" s="877"/>
      <c r="N19" s="878"/>
      <c r="O19" s="432"/>
      <c r="P19" s="432"/>
      <c r="Q19" s="432"/>
      <c r="R19" s="432"/>
      <c r="S19" s="432"/>
      <c r="T19" s="432"/>
      <c r="U19" s="432"/>
      <c r="V19" s="432"/>
      <c r="W19" s="432"/>
      <c r="X19" s="432"/>
      <c r="Y19" s="432"/>
      <c r="Z19" s="433"/>
      <c r="AA19" s="433"/>
      <c r="AB19" s="433"/>
      <c r="AC19" s="433"/>
      <c r="AD19" s="433"/>
      <c r="AE19" s="433"/>
      <c r="AF19" s="433"/>
      <c r="AG19" s="433"/>
      <c r="AH19" s="433"/>
      <c r="AI19" s="433"/>
      <c r="AJ19" s="433"/>
      <c r="AK19" s="433"/>
      <c r="AL19" s="433"/>
      <c r="AM19" s="433"/>
      <c r="AN19" s="433"/>
      <c r="AO19" s="433"/>
      <c r="AP19" s="433"/>
      <c r="AQ19" s="433"/>
      <c r="AR19" s="433"/>
      <c r="AS19" s="433"/>
      <c r="AT19" s="433"/>
      <c r="AU19" s="433"/>
      <c r="AV19" s="433"/>
      <c r="AW19" s="433"/>
      <c r="AX19" s="433"/>
      <c r="AY19" s="433"/>
      <c r="AZ19" s="433"/>
      <c r="BA19" s="433"/>
      <c r="BB19" s="433"/>
      <c r="BC19" s="433"/>
      <c r="BD19" s="433"/>
      <c r="BE19" s="433"/>
      <c r="BF19" s="433"/>
      <c r="BG19" s="433"/>
      <c r="BH19" s="433"/>
      <c r="BI19" s="433"/>
      <c r="BJ19" s="433"/>
      <c r="BK19" s="433"/>
      <c r="BL19" s="433"/>
      <c r="BM19" s="433"/>
      <c r="BN19" s="433"/>
      <c r="BO19" s="433"/>
      <c r="BP19" s="433"/>
      <c r="BQ19" s="433"/>
      <c r="BR19" s="433"/>
      <c r="BS19" s="433"/>
      <c r="BT19" s="433"/>
      <c r="BU19" s="433"/>
      <c r="BV19" s="433"/>
      <c r="BW19" s="433"/>
      <c r="BX19" s="433"/>
      <c r="BY19" s="433"/>
      <c r="BZ19" s="433"/>
      <c r="CA19" s="433"/>
      <c r="CB19" s="433"/>
      <c r="CC19" s="433"/>
      <c r="CD19" s="433"/>
      <c r="CE19" s="433"/>
      <c r="CF19" s="433"/>
      <c r="CG19" s="433"/>
      <c r="CH19" s="433"/>
      <c r="CI19" s="433"/>
      <c r="CJ19" s="433"/>
      <c r="CK19" s="433"/>
      <c r="CL19" s="433"/>
      <c r="CM19" s="433"/>
      <c r="CN19" s="433"/>
      <c r="CO19" s="433"/>
      <c r="CP19" s="433"/>
      <c r="CQ19" s="433"/>
      <c r="CR19" s="433"/>
      <c r="CS19" s="433"/>
      <c r="CT19" s="433"/>
      <c r="CU19" s="433"/>
      <c r="CV19" s="433"/>
      <c r="CW19" s="433"/>
      <c r="CX19" s="433"/>
      <c r="CY19" s="433"/>
      <c r="CZ19" s="433"/>
      <c r="DA19" s="433"/>
      <c r="DB19" s="433"/>
      <c r="DC19" s="433"/>
      <c r="DD19" s="433"/>
      <c r="DE19" s="433"/>
      <c r="DF19" s="433"/>
      <c r="DG19" s="433"/>
      <c r="DH19" s="433"/>
      <c r="DI19" s="433"/>
      <c r="DJ19" s="433"/>
      <c r="DK19" s="433"/>
      <c r="DL19" s="433"/>
      <c r="DM19" s="433"/>
      <c r="DN19" s="433"/>
      <c r="DO19" s="433"/>
      <c r="DP19" s="433"/>
      <c r="DQ19" s="433"/>
      <c r="DR19" s="433"/>
      <c r="DS19" s="433"/>
      <c r="DT19" s="433"/>
      <c r="DU19" s="433"/>
      <c r="DV19" s="433"/>
      <c r="DW19" s="433"/>
      <c r="DX19" s="433"/>
      <c r="DY19" s="433"/>
      <c r="DZ19" s="433"/>
      <c r="EA19" s="433"/>
      <c r="EB19" s="433"/>
      <c r="EC19" s="433"/>
      <c r="ED19" s="433"/>
      <c r="EE19" s="433"/>
      <c r="EF19" s="433"/>
      <c r="EG19" s="433"/>
      <c r="EH19" s="433"/>
      <c r="EI19" s="433"/>
      <c r="EJ19" s="433"/>
      <c r="EK19" s="433"/>
      <c r="EL19" s="433"/>
      <c r="EM19" s="433"/>
      <c r="EN19" s="433"/>
      <c r="EO19" s="433"/>
      <c r="EP19" s="433"/>
      <c r="EQ19" s="433"/>
      <c r="ER19" s="433"/>
      <c r="ES19" s="433"/>
      <c r="ET19" s="433"/>
      <c r="EU19" s="433"/>
      <c r="EV19" s="433"/>
      <c r="EW19" s="433"/>
      <c r="EX19" s="433"/>
      <c r="EY19" s="433"/>
      <c r="EZ19" s="433"/>
      <c r="FA19" s="433"/>
      <c r="FB19" s="433"/>
      <c r="FC19" s="433"/>
      <c r="FD19" s="433"/>
      <c r="FE19" s="433"/>
      <c r="FF19" s="433"/>
    </row>
    <row r="20" spans="1:162" ht="21.75" customHeight="1" x14ac:dyDescent="0.25">
      <c r="A20" s="434">
        <v>1</v>
      </c>
      <c r="B20" s="1024" t="s">
        <v>411</v>
      </c>
      <c r="C20" s="1025"/>
      <c r="D20" s="1025"/>
      <c r="E20" s="1025"/>
      <c r="F20" s="1025"/>
      <c r="G20" s="1026"/>
      <c r="H20" s="434">
        <v>6</v>
      </c>
      <c r="I20" s="806"/>
      <c r="J20" s="807"/>
      <c r="K20" s="807"/>
      <c r="L20" s="807"/>
      <c r="M20" s="807"/>
      <c r="N20" s="808"/>
      <c r="O20" s="432"/>
      <c r="P20" s="432"/>
      <c r="Q20" s="432"/>
      <c r="R20" s="432"/>
      <c r="S20" s="432"/>
      <c r="T20" s="432"/>
      <c r="U20" s="432"/>
      <c r="V20" s="432"/>
      <c r="W20" s="432"/>
      <c r="X20" s="432"/>
      <c r="Y20" s="432"/>
      <c r="Z20" s="433"/>
      <c r="AA20" s="433"/>
      <c r="AB20" s="433"/>
      <c r="AC20" s="433"/>
      <c r="AD20" s="433"/>
      <c r="AE20" s="433"/>
      <c r="AF20" s="433"/>
      <c r="AG20" s="433"/>
      <c r="AH20" s="433"/>
      <c r="AI20" s="433"/>
      <c r="AJ20" s="433"/>
      <c r="AK20" s="433"/>
      <c r="AL20" s="433"/>
      <c r="AM20" s="433"/>
      <c r="AN20" s="433"/>
      <c r="AO20" s="433"/>
      <c r="AP20" s="433"/>
      <c r="AQ20" s="433"/>
      <c r="AR20" s="433"/>
      <c r="AS20" s="433"/>
      <c r="AT20" s="433"/>
      <c r="AU20" s="433"/>
      <c r="AV20" s="433"/>
      <c r="AW20" s="433"/>
      <c r="AX20" s="433"/>
      <c r="AY20" s="433"/>
      <c r="AZ20" s="433"/>
      <c r="BA20" s="433"/>
      <c r="BB20" s="433"/>
      <c r="BC20" s="433"/>
      <c r="BD20" s="433"/>
      <c r="BE20" s="433"/>
      <c r="BF20" s="433"/>
      <c r="BG20" s="433"/>
      <c r="BH20" s="433"/>
      <c r="BI20" s="433"/>
      <c r="BJ20" s="433"/>
      <c r="BK20" s="433"/>
      <c r="BL20" s="433"/>
      <c r="BM20" s="433"/>
      <c r="BN20" s="433"/>
      <c r="BO20" s="433"/>
      <c r="BP20" s="433"/>
      <c r="BQ20" s="433"/>
      <c r="BR20" s="433"/>
      <c r="BS20" s="433"/>
      <c r="BT20" s="433"/>
      <c r="BU20" s="433"/>
      <c r="BV20" s="433"/>
      <c r="BW20" s="433"/>
      <c r="BX20" s="433"/>
      <c r="BY20" s="433"/>
      <c r="BZ20" s="433"/>
      <c r="CA20" s="433"/>
      <c r="CB20" s="433"/>
      <c r="CC20" s="433"/>
      <c r="CD20" s="433"/>
      <c r="CE20" s="433"/>
      <c r="CF20" s="433"/>
      <c r="CG20" s="433"/>
      <c r="CH20" s="433"/>
      <c r="CI20" s="433"/>
      <c r="CJ20" s="433"/>
      <c r="CK20" s="433"/>
      <c r="CL20" s="433"/>
      <c r="CM20" s="433"/>
      <c r="CN20" s="433"/>
      <c r="CO20" s="433"/>
      <c r="CP20" s="433"/>
      <c r="CQ20" s="433"/>
      <c r="CR20" s="433"/>
      <c r="CS20" s="433"/>
      <c r="CT20" s="433"/>
      <c r="CU20" s="433"/>
      <c r="CV20" s="433"/>
      <c r="CW20" s="433"/>
      <c r="CX20" s="433"/>
      <c r="CY20" s="433"/>
      <c r="CZ20" s="433"/>
      <c r="DA20" s="433"/>
      <c r="DB20" s="433"/>
      <c r="DC20" s="433"/>
      <c r="DD20" s="433"/>
      <c r="DE20" s="433"/>
      <c r="DF20" s="433"/>
      <c r="DG20" s="433"/>
      <c r="DH20" s="433"/>
      <c r="DI20" s="433"/>
      <c r="DJ20" s="433"/>
      <c r="DK20" s="433"/>
      <c r="DL20" s="433"/>
      <c r="DM20" s="433"/>
      <c r="DN20" s="433"/>
      <c r="DO20" s="433"/>
      <c r="DP20" s="433"/>
      <c r="DQ20" s="433"/>
      <c r="DR20" s="433"/>
      <c r="DS20" s="433"/>
      <c r="DT20" s="433"/>
      <c r="DU20" s="433"/>
      <c r="DV20" s="433"/>
      <c r="DW20" s="433"/>
      <c r="DX20" s="433"/>
      <c r="DY20" s="433"/>
      <c r="DZ20" s="433"/>
      <c r="EA20" s="433"/>
      <c r="EB20" s="433"/>
      <c r="EC20" s="433"/>
      <c r="ED20" s="433"/>
      <c r="EE20" s="433"/>
      <c r="EF20" s="433"/>
      <c r="EG20" s="433"/>
      <c r="EH20" s="433"/>
      <c r="EI20" s="433"/>
      <c r="EJ20" s="433"/>
      <c r="EK20" s="433"/>
      <c r="EL20" s="433"/>
      <c r="EM20" s="433"/>
      <c r="EN20" s="433"/>
      <c r="EO20" s="433"/>
      <c r="EP20" s="433"/>
      <c r="EQ20" s="433"/>
      <c r="ER20" s="433"/>
      <c r="ES20" s="433"/>
      <c r="ET20" s="433"/>
      <c r="EU20" s="433"/>
      <c r="EV20" s="433"/>
      <c r="EW20" s="433"/>
      <c r="EX20" s="433"/>
      <c r="EY20" s="433"/>
      <c r="EZ20" s="433"/>
      <c r="FA20" s="433"/>
      <c r="FB20" s="433"/>
      <c r="FC20" s="433"/>
      <c r="FD20" s="433"/>
      <c r="FE20" s="433"/>
      <c r="FF20" s="433"/>
    </row>
    <row r="21" spans="1:162" ht="21.75" customHeight="1" x14ac:dyDescent="0.25">
      <c r="A21" s="434">
        <v>2</v>
      </c>
      <c r="B21" s="806" t="s">
        <v>412</v>
      </c>
      <c r="C21" s="807"/>
      <c r="D21" s="807"/>
      <c r="E21" s="807"/>
      <c r="F21" s="807"/>
      <c r="G21" s="808"/>
      <c r="H21" s="434">
        <v>7</v>
      </c>
      <c r="I21" s="806"/>
      <c r="J21" s="807"/>
      <c r="K21" s="807"/>
      <c r="L21" s="807"/>
      <c r="M21" s="807"/>
      <c r="N21" s="808"/>
      <c r="O21" s="432"/>
      <c r="P21" s="432"/>
      <c r="Q21" s="432"/>
      <c r="R21" s="432"/>
      <c r="S21" s="432"/>
      <c r="T21" s="432"/>
      <c r="U21" s="432"/>
      <c r="V21" s="432"/>
      <c r="W21" s="432"/>
      <c r="X21" s="432"/>
      <c r="Y21" s="432"/>
      <c r="Z21" s="433"/>
      <c r="AA21" s="433"/>
      <c r="AB21" s="433"/>
      <c r="AC21" s="433"/>
      <c r="AD21" s="433"/>
      <c r="AE21" s="433"/>
      <c r="AF21" s="433"/>
      <c r="AG21" s="433"/>
      <c r="AH21" s="433"/>
      <c r="AI21" s="433"/>
      <c r="AJ21" s="433"/>
      <c r="AK21" s="433"/>
      <c r="AL21" s="433"/>
      <c r="AM21" s="433"/>
      <c r="AN21" s="433"/>
      <c r="AO21" s="433"/>
      <c r="AP21" s="433"/>
      <c r="AQ21" s="433"/>
      <c r="AR21" s="433"/>
      <c r="AS21" s="433"/>
      <c r="AT21" s="433"/>
      <c r="AU21" s="433"/>
      <c r="AV21" s="433"/>
      <c r="AW21" s="433"/>
      <c r="AX21" s="433"/>
      <c r="AY21" s="433"/>
      <c r="AZ21" s="433"/>
      <c r="BA21" s="433"/>
      <c r="BB21" s="433"/>
      <c r="BC21" s="433"/>
      <c r="BD21" s="433"/>
      <c r="BE21" s="433"/>
      <c r="BF21" s="433"/>
      <c r="BG21" s="433"/>
      <c r="BH21" s="433"/>
      <c r="BI21" s="433"/>
      <c r="BJ21" s="433"/>
      <c r="BK21" s="433"/>
      <c r="BL21" s="433"/>
      <c r="BM21" s="433"/>
      <c r="BN21" s="433"/>
      <c r="BO21" s="433"/>
      <c r="BP21" s="433"/>
      <c r="BQ21" s="433"/>
      <c r="BR21" s="433"/>
      <c r="BS21" s="433"/>
      <c r="BT21" s="433"/>
      <c r="BU21" s="433"/>
      <c r="BV21" s="433"/>
      <c r="BW21" s="433"/>
      <c r="BX21" s="433"/>
      <c r="BY21" s="433"/>
      <c r="BZ21" s="433"/>
      <c r="CA21" s="433"/>
      <c r="CB21" s="433"/>
      <c r="CC21" s="433"/>
      <c r="CD21" s="433"/>
      <c r="CE21" s="433"/>
      <c r="CF21" s="433"/>
      <c r="CG21" s="433"/>
      <c r="CH21" s="433"/>
      <c r="CI21" s="433"/>
      <c r="CJ21" s="433"/>
      <c r="CK21" s="433"/>
      <c r="CL21" s="433"/>
      <c r="CM21" s="433"/>
      <c r="CN21" s="433"/>
      <c r="CO21" s="433"/>
      <c r="CP21" s="433"/>
      <c r="CQ21" s="433"/>
      <c r="CR21" s="433"/>
      <c r="CS21" s="433"/>
      <c r="CT21" s="433"/>
      <c r="CU21" s="433"/>
      <c r="CV21" s="433"/>
      <c r="CW21" s="433"/>
      <c r="CX21" s="433"/>
      <c r="CY21" s="433"/>
      <c r="CZ21" s="433"/>
      <c r="DA21" s="433"/>
      <c r="DB21" s="433"/>
      <c r="DC21" s="433"/>
      <c r="DD21" s="433"/>
      <c r="DE21" s="433"/>
      <c r="DF21" s="433"/>
      <c r="DG21" s="433"/>
      <c r="DH21" s="433"/>
      <c r="DI21" s="433"/>
      <c r="DJ21" s="433"/>
      <c r="DK21" s="433"/>
      <c r="DL21" s="433"/>
      <c r="DM21" s="433"/>
      <c r="DN21" s="433"/>
      <c r="DO21" s="433"/>
      <c r="DP21" s="433"/>
      <c r="DQ21" s="433"/>
      <c r="DR21" s="433"/>
      <c r="DS21" s="433"/>
      <c r="DT21" s="433"/>
      <c r="DU21" s="433"/>
      <c r="DV21" s="433"/>
      <c r="DW21" s="433"/>
      <c r="DX21" s="433"/>
      <c r="DY21" s="433"/>
      <c r="DZ21" s="433"/>
      <c r="EA21" s="433"/>
      <c r="EB21" s="433"/>
      <c r="EC21" s="433"/>
      <c r="ED21" s="433"/>
      <c r="EE21" s="433"/>
      <c r="EF21" s="433"/>
      <c r="EG21" s="433"/>
      <c r="EH21" s="433"/>
      <c r="EI21" s="433"/>
      <c r="EJ21" s="433"/>
      <c r="EK21" s="433"/>
      <c r="EL21" s="433"/>
      <c r="EM21" s="433"/>
      <c r="EN21" s="433"/>
      <c r="EO21" s="433"/>
      <c r="EP21" s="433"/>
      <c r="EQ21" s="433"/>
      <c r="ER21" s="433"/>
      <c r="ES21" s="433"/>
      <c r="ET21" s="433"/>
      <c r="EU21" s="433"/>
      <c r="EV21" s="433"/>
      <c r="EW21" s="433"/>
      <c r="EX21" s="433"/>
      <c r="EY21" s="433"/>
      <c r="EZ21" s="433"/>
      <c r="FA21" s="433"/>
      <c r="FB21" s="433"/>
      <c r="FC21" s="433"/>
      <c r="FD21" s="433"/>
      <c r="FE21" s="433"/>
      <c r="FF21" s="433"/>
    </row>
    <row r="22" spans="1:162" ht="21.75" customHeight="1" x14ac:dyDescent="0.25">
      <c r="A22" s="434">
        <v>3</v>
      </c>
      <c r="B22" s="806" t="s">
        <v>413</v>
      </c>
      <c r="C22" s="807"/>
      <c r="D22" s="807"/>
      <c r="E22" s="807"/>
      <c r="F22" s="807"/>
      <c r="G22" s="808"/>
      <c r="H22" s="434">
        <v>8</v>
      </c>
      <c r="I22" s="806"/>
      <c r="J22" s="807"/>
      <c r="K22" s="807"/>
      <c r="L22" s="807"/>
      <c r="M22" s="807"/>
      <c r="N22" s="808"/>
      <c r="O22" s="432"/>
      <c r="P22" s="432"/>
      <c r="Q22" s="432"/>
      <c r="R22" s="432"/>
      <c r="S22" s="432"/>
      <c r="T22" s="432"/>
      <c r="U22" s="432"/>
      <c r="V22" s="432"/>
      <c r="W22" s="432"/>
      <c r="X22" s="432"/>
      <c r="Y22" s="432"/>
      <c r="Z22" s="433"/>
      <c r="AA22" s="433"/>
      <c r="AB22" s="433"/>
      <c r="AC22" s="433"/>
      <c r="AD22" s="433"/>
      <c r="AE22" s="433"/>
      <c r="AF22" s="433"/>
      <c r="AG22" s="433"/>
      <c r="AH22" s="433"/>
      <c r="AI22" s="433"/>
      <c r="AJ22" s="433"/>
      <c r="AK22" s="433"/>
      <c r="AL22" s="433"/>
      <c r="AM22" s="433"/>
      <c r="AN22" s="433"/>
      <c r="AO22" s="433"/>
      <c r="AP22" s="433"/>
      <c r="AQ22" s="433"/>
      <c r="AR22" s="433"/>
      <c r="AS22" s="433"/>
      <c r="AT22" s="433"/>
      <c r="AU22" s="433"/>
      <c r="AV22" s="433"/>
      <c r="AW22" s="433"/>
      <c r="AX22" s="433"/>
      <c r="AY22" s="433"/>
      <c r="AZ22" s="433"/>
      <c r="BA22" s="433"/>
      <c r="BB22" s="433"/>
      <c r="BC22" s="433"/>
      <c r="BD22" s="433"/>
      <c r="BE22" s="433"/>
      <c r="BF22" s="433"/>
      <c r="BG22" s="433"/>
      <c r="BH22" s="433"/>
      <c r="BI22" s="433"/>
      <c r="BJ22" s="433"/>
      <c r="BK22" s="433"/>
      <c r="BL22" s="433"/>
      <c r="BM22" s="433"/>
      <c r="BN22" s="433"/>
      <c r="BO22" s="433"/>
      <c r="BP22" s="433"/>
      <c r="BQ22" s="433"/>
      <c r="BR22" s="433"/>
      <c r="BS22" s="433"/>
      <c r="BT22" s="433"/>
      <c r="BU22" s="433"/>
      <c r="BV22" s="433"/>
      <c r="BW22" s="433"/>
      <c r="BX22" s="433"/>
      <c r="BY22" s="433"/>
      <c r="BZ22" s="433"/>
      <c r="CA22" s="433"/>
      <c r="CB22" s="433"/>
      <c r="CC22" s="433"/>
      <c r="CD22" s="433"/>
      <c r="CE22" s="433"/>
      <c r="CF22" s="433"/>
      <c r="CG22" s="433"/>
      <c r="CH22" s="433"/>
      <c r="CI22" s="433"/>
      <c r="CJ22" s="433"/>
      <c r="CK22" s="433"/>
      <c r="CL22" s="433"/>
      <c r="CM22" s="433"/>
      <c r="CN22" s="433"/>
      <c r="CO22" s="433"/>
      <c r="CP22" s="433"/>
      <c r="CQ22" s="433"/>
      <c r="CR22" s="433"/>
      <c r="CS22" s="433"/>
      <c r="CT22" s="433"/>
      <c r="CU22" s="433"/>
      <c r="CV22" s="433"/>
      <c r="CW22" s="433"/>
      <c r="CX22" s="433"/>
      <c r="CY22" s="433"/>
      <c r="CZ22" s="433"/>
      <c r="DA22" s="433"/>
      <c r="DB22" s="433"/>
      <c r="DC22" s="433"/>
      <c r="DD22" s="433"/>
      <c r="DE22" s="433"/>
      <c r="DF22" s="433"/>
      <c r="DG22" s="433"/>
      <c r="DH22" s="433"/>
      <c r="DI22" s="433"/>
      <c r="DJ22" s="433"/>
      <c r="DK22" s="433"/>
      <c r="DL22" s="433"/>
      <c r="DM22" s="433"/>
      <c r="DN22" s="433"/>
      <c r="DO22" s="433"/>
      <c r="DP22" s="433"/>
      <c r="DQ22" s="433"/>
      <c r="DR22" s="433"/>
      <c r="DS22" s="433"/>
      <c r="DT22" s="433"/>
      <c r="DU22" s="433"/>
      <c r="DV22" s="433"/>
      <c r="DW22" s="433"/>
      <c r="DX22" s="433"/>
      <c r="DY22" s="433"/>
      <c r="DZ22" s="433"/>
      <c r="EA22" s="433"/>
      <c r="EB22" s="433"/>
      <c r="EC22" s="433"/>
      <c r="ED22" s="433"/>
      <c r="EE22" s="433"/>
      <c r="EF22" s="433"/>
      <c r="EG22" s="433"/>
      <c r="EH22" s="433"/>
      <c r="EI22" s="433"/>
      <c r="EJ22" s="433"/>
      <c r="EK22" s="433"/>
      <c r="EL22" s="433"/>
      <c r="EM22" s="433"/>
      <c r="EN22" s="433"/>
      <c r="EO22" s="433"/>
      <c r="EP22" s="433"/>
      <c r="EQ22" s="433"/>
      <c r="ER22" s="433"/>
      <c r="ES22" s="433"/>
      <c r="ET22" s="433"/>
      <c r="EU22" s="433"/>
      <c r="EV22" s="433"/>
      <c r="EW22" s="433"/>
      <c r="EX22" s="433"/>
      <c r="EY22" s="433"/>
      <c r="EZ22" s="433"/>
      <c r="FA22" s="433"/>
      <c r="FB22" s="433"/>
      <c r="FC22" s="433"/>
      <c r="FD22" s="433"/>
      <c r="FE22" s="433"/>
      <c r="FF22" s="433"/>
    </row>
    <row r="23" spans="1:162" ht="15" x14ac:dyDescent="0.25">
      <c r="A23" s="434">
        <v>4</v>
      </c>
      <c r="B23" s="1027"/>
      <c r="C23" s="1028"/>
      <c r="D23" s="1028"/>
      <c r="E23" s="1028"/>
      <c r="F23" s="1028"/>
      <c r="G23" s="1029"/>
      <c r="H23" s="434">
        <v>9</v>
      </c>
      <c r="I23" s="806"/>
      <c r="J23" s="807"/>
      <c r="K23" s="807"/>
      <c r="L23" s="807"/>
      <c r="M23" s="807"/>
      <c r="N23" s="808"/>
      <c r="O23" s="432"/>
      <c r="P23" s="432"/>
      <c r="Q23" s="432"/>
      <c r="R23" s="432"/>
      <c r="S23" s="432"/>
      <c r="T23" s="432"/>
      <c r="U23" s="432"/>
      <c r="V23" s="432"/>
      <c r="W23" s="432"/>
      <c r="X23" s="432"/>
      <c r="Y23" s="432"/>
      <c r="Z23" s="433"/>
      <c r="AA23" s="433"/>
      <c r="AB23" s="433"/>
      <c r="AC23" s="433"/>
      <c r="AD23" s="433"/>
      <c r="AE23" s="433"/>
      <c r="AF23" s="433"/>
      <c r="AG23" s="433"/>
      <c r="AH23" s="433"/>
      <c r="AI23" s="433"/>
      <c r="AJ23" s="433"/>
      <c r="AK23" s="433"/>
      <c r="AL23" s="433"/>
      <c r="AM23" s="433"/>
      <c r="AN23" s="433"/>
      <c r="AO23" s="433"/>
      <c r="AP23" s="433"/>
      <c r="AQ23" s="433"/>
      <c r="AR23" s="433"/>
      <c r="AS23" s="433"/>
      <c r="AT23" s="433"/>
      <c r="AU23" s="433"/>
      <c r="AV23" s="433"/>
      <c r="AW23" s="433"/>
      <c r="AX23" s="433"/>
      <c r="AY23" s="433"/>
      <c r="AZ23" s="433"/>
      <c r="BA23" s="433"/>
      <c r="BB23" s="433"/>
      <c r="BC23" s="433"/>
      <c r="BD23" s="433"/>
      <c r="BE23" s="433"/>
      <c r="BF23" s="433"/>
      <c r="BG23" s="433"/>
      <c r="BH23" s="433"/>
      <c r="BI23" s="433"/>
      <c r="BJ23" s="433"/>
      <c r="BK23" s="433"/>
      <c r="BL23" s="433"/>
      <c r="BM23" s="433"/>
      <c r="BN23" s="433"/>
      <c r="BO23" s="433"/>
      <c r="BP23" s="433"/>
      <c r="BQ23" s="433"/>
      <c r="BR23" s="433"/>
      <c r="BS23" s="433"/>
      <c r="BT23" s="433"/>
      <c r="BU23" s="433"/>
      <c r="BV23" s="433"/>
      <c r="BW23" s="433"/>
      <c r="BX23" s="433"/>
      <c r="BY23" s="433"/>
      <c r="BZ23" s="433"/>
      <c r="CA23" s="433"/>
      <c r="CB23" s="433"/>
      <c r="CC23" s="433"/>
      <c r="CD23" s="433"/>
      <c r="CE23" s="433"/>
      <c r="CF23" s="433"/>
      <c r="CG23" s="433"/>
      <c r="CH23" s="433"/>
      <c r="CI23" s="433"/>
      <c r="CJ23" s="433"/>
      <c r="CK23" s="433"/>
      <c r="CL23" s="433"/>
      <c r="CM23" s="433"/>
      <c r="CN23" s="433"/>
      <c r="CO23" s="433"/>
      <c r="CP23" s="433"/>
      <c r="CQ23" s="433"/>
      <c r="CR23" s="433"/>
      <c r="CS23" s="433"/>
      <c r="CT23" s="433"/>
      <c r="CU23" s="433"/>
      <c r="CV23" s="433"/>
      <c r="CW23" s="433"/>
      <c r="CX23" s="433"/>
      <c r="CY23" s="433"/>
      <c r="CZ23" s="433"/>
      <c r="DA23" s="433"/>
      <c r="DB23" s="433"/>
      <c r="DC23" s="433"/>
      <c r="DD23" s="433"/>
      <c r="DE23" s="433"/>
      <c r="DF23" s="433"/>
      <c r="DG23" s="433"/>
      <c r="DH23" s="433"/>
      <c r="DI23" s="433"/>
      <c r="DJ23" s="433"/>
      <c r="DK23" s="433"/>
      <c r="DL23" s="433"/>
      <c r="DM23" s="433"/>
      <c r="DN23" s="433"/>
      <c r="DO23" s="433"/>
      <c r="DP23" s="433"/>
      <c r="DQ23" s="433"/>
      <c r="DR23" s="433"/>
      <c r="DS23" s="433"/>
      <c r="DT23" s="433"/>
      <c r="DU23" s="433"/>
      <c r="DV23" s="433"/>
      <c r="DW23" s="433"/>
      <c r="DX23" s="433"/>
      <c r="DY23" s="433"/>
      <c r="DZ23" s="433"/>
      <c r="EA23" s="433"/>
      <c r="EB23" s="433"/>
      <c r="EC23" s="433"/>
      <c r="ED23" s="433"/>
      <c r="EE23" s="433"/>
      <c r="EF23" s="433"/>
      <c r="EG23" s="433"/>
      <c r="EH23" s="433"/>
      <c r="EI23" s="433"/>
      <c r="EJ23" s="433"/>
      <c r="EK23" s="433"/>
      <c r="EL23" s="433"/>
      <c r="EM23" s="433"/>
      <c r="EN23" s="433"/>
      <c r="EO23" s="433"/>
      <c r="EP23" s="433"/>
      <c r="EQ23" s="433"/>
      <c r="ER23" s="433"/>
      <c r="ES23" s="433"/>
      <c r="ET23" s="433"/>
      <c r="EU23" s="433"/>
      <c r="EV23" s="433"/>
      <c r="EW23" s="433"/>
      <c r="EX23" s="433"/>
      <c r="EY23" s="433"/>
      <c r="EZ23" s="433"/>
      <c r="FA23" s="433"/>
      <c r="FB23" s="433"/>
      <c r="FC23" s="433"/>
      <c r="FD23" s="433"/>
      <c r="FE23" s="433"/>
      <c r="FF23" s="433"/>
    </row>
    <row r="24" spans="1:162" ht="15" x14ac:dyDescent="0.25">
      <c r="A24" s="434">
        <v>5</v>
      </c>
      <c r="B24" s="1033"/>
      <c r="C24" s="1034"/>
      <c r="D24" s="1034"/>
      <c r="E24" s="1034"/>
      <c r="F24" s="1034"/>
      <c r="G24" s="1035"/>
      <c r="H24" s="434">
        <v>10</v>
      </c>
      <c r="I24" s="806"/>
      <c r="J24" s="807"/>
      <c r="K24" s="807"/>
      <c r="L24" s="807"/>
      <c r="M24" s="807"/>
      <c r="N24" s="808"/>
      <c r="O24" s="432"/>
      <c r="P24" s="432"/>
      <c r="Q24" s="432"/>
      <c r="R24" s="432"/>
      <c r="S24" s="432"/>
      <c r="T24" s="432"/>
      <c r="U24" s="432"/>
      <c r="V24" s="432"/>
      <c r="W24" s="432"/>
      <c r="X24" s="432"/>
      <c r="Y24" s="432"/>
      <c r="Z24" s="433"/>
      <c r="AA24" s="433"/>
      <c r="AB24" s="433"/>
      <c r="AC24" s="433"/>
      <c r="AD24" s="433"/>
      <c r="AE24" s="433"/>
      <c r="AF24" s="433"/>
      <c r="AG24" s="433"/>
      <c r="AH24" s="433"/>
      <c r="AI24" s="433"/>
      <c r="AJ24" s="433"/>
      <c r="AK24" s="433"/>
      <c r="AL24" s="433"/>
      <c r="AM24" s="433"/>
      <c r="AN24" s="433"/>
      <c r="AO24" s="433"/>
      <c r="AP24" s="433"/>
      <c r="AQ24" s="433"/>
      <c r="AR24" s="433"/>
      <c r="AS24" s="433"/>
      <c r="AT24" s="433"/>
      <c r="AU24" s="433"/>
      <c r="AV24" s="433"/>
      <c r="AW24" s="433"/>
      <c r="AX24" s="433"/>
      <c r="AY24" s="433"/>
      <c r="AZ24" s="433"/>
      <c r="BA24" s="433"/>
      <c r="BB24" s="433"/>
      <c r="BC24" s="433"/>
      <c r="BD24" s="433"/>
      <c r="BE24" s="433"/>
      <c r="BF24" s="433"/>
      <c r="BG24" s="433"/>
      <c r="BH24" s="433"/>
      <c r="BI24" s="433"/>
      <c r="BJ24" s="433"/>
      <c r="BK24" s="433"/>
      <c r="BL24" s="433"/>
      <c r="BM24" s="433"/>
      <c r="BN24" s="433"/>
      <c r="BO24" s="433"/>
      <c r="BP24" s="433"/>
      <c r="BQ24" s="433"/>
      <c r="BR24" s="433"/>
      <c r="BS24" s="433"/>
      <c r="BT24" s="433"/>
      <c r="BU24" s="433"/>
      <c r="BV24" s="433"/>
      <c r="BW24" s="433"/>
      <c r="BX24" s="433"/>
      <c r="BY24" s="433"/>
      <c r="BZ24" s="433"/>
      <c r="CA24" s="433"/>
      <c r="CB24" s="433"/>
      <c r="CC24" s="433"/>
      <c r="CD24" s="433"/>
      <c r="CE24" s="433"/>
      <c r="CF24" s="433"/>
      <c r="CG24" s="433"/>
      <c r="CH24" s="433"/>
      <c r="CI24" s="433"/>
      <c r="CJ24" s="433"/>
      <c r="CK24" s="433"/>
      <c r="CL24" s="433"/>
      <c r="CM24" s="433"/>
      <c r="CN24" s="433"/>
      <c r="CO24" s="433"/>
      <c r="CP24" s="433"/>
      <c r="CQ24" s="433"/>
      <c r="CR24" s="433"/>
      <c r="CS24" s="433"/>
      <c r="CT24" s="433"/>
      <c r="CU24" s="433"/>
      <c r="CV24" s="433"/>
      <c r="CW24" s="433"/>
      <c r="CX24" s="433"/>
      <c r="CY24" s="433"/>
      <c r="CZ24" s="433"/>
      <c r="DA24" s="433"/>
      <c r="DB24" s="433"/>
      <c r="DC24" s="433"/>
      <c r="DD24" s="433"/>
      <c r="DE24" s="433"/>
      <c r="DF24" s="433"/>
      <c r="DG24" s="433"/>
      <c r="DH24" s="433"/>
      <c r="DI24" s="433"/>
      <c r="DJ24" s="433"/>
      <c r="DK24" s="433"/>
      <c r="DL24" s="433"/>
      <c r="DM24" s="433"/>
      <c r="DN24" s="433"/>
      <c r="DO24" s="433"/>
      <c r="DP24" s="433"/>
      <c r="DQ24" s="433"/>
      <c r="DR24" s="433"/>
      <c r="DS24" s="433"/>
      <c r="DT24" s="433"/>
      <c r="DU24" s="433"/>
      <c r="DV24" s="433"/>
      <c r="DW24" s="433"/>
      <c r="DX24" s="433"/>
      <c r="DY24" s="433"/>
      <c r="DZ24" s="433"/>
      <c r="EA24" s="433"/>
      <c r="EB24" s="433"/>
      <c r="EC24" s="433"/>
      <c r="ED24" s="433"/>
      <c r="EE24" s="433"/>
      <c r="EF24" s="433"/>
      <c r="EG24" s="433"/>
      <c r="EH24" s="433"/>
      <c r="EI24" s="433"/>
      <c r="EJ24" s="433"/>
      <c r="EK24" s="433"/>
      <c r="EL24" s="433"/>
      <c r="EM24" s="433"/>
      <c r="EN24" s="433"/>
      <c r="EO24" s="433"/>
      <c r="EP24" s="433"/>
      <c r="EQ24" s="433"/>
      <c r="ER24" s="433"/>
      <c r="ES24" s="433"/>
      <c r="ET24" s="433"/>
      <c r="EU24" s="433"/>
      <c r="EV24" s="433"/>
      <c r="EW24" s="433"/>
      <c r="EX24" s="433"/>
      <c r="EY24" s="433"/>
      <c r="EZ24" s="433"/>
      <c r="FA24" s="433"/>
      <c r="FB24" s="433"/>
      <c r="FC24" s="433"/>
      <c r="FD24" s="433"/>
      <c r="FE24" s="433"/>
      <c r="FF24" s="433"/>
    </row>
    <row r="25" spans="1:162" ht="15" x14ac:dyDescent="0.25">
      <c r="A25" s="1030" t="s">
        <v>281</v>
      </c>
      <c r="B25" s="1031"/>
      <c r="C25" s="1031"/>
      <c r="D25" s="1031"/>
      <c r="E25" s="1031"/>
      <c r="F25" s="1031"/>
      <c r="G25" s="1031"/>
      <c r="H25" s="1031"/>
      <c r="I25" s="1031"/>
      <c r="J25" s="1031"/>
      <c r="K25" s="1031"/>
      <c r="L25" s="1031"/>
      <c r="M25" s="1031"/>
      <c r="N25" s="1032"/>
      <c r="O25" s="429"/>
      <c r="P25" s="429"/>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29"/>
      <c r="AN25" s="429"/>
      <c r="AO25" s="429"/>
      <c r="AP25" s="429"/>
      <c r="AQ25" s="429"/>
      <c r="AR25" s="429"/>
      <c r="AS25" s="429"/>
      <c r="AT25" s="429"/>
      <c r="AU25" s="429"/>
      <c r="AV25" s="429"/>
      <c r="AW25" s="429"/>
      <c r="AX25" s="429"/>
      <c r="AY25" s="429"/>
      <c r="AZ25" s="429"/>
      <c r="BA25" s="429"/>
      <c r="BB25" s="429"/>
      <c r="BC25" s="429"/>
      <c r="BD25" s="429"/>
      <c r="BE25" s="429"/>
      <c r="BF25" s="429"/>
      <c r="BG25" s="429"/>
      <c r="BH25" s="429"/>
      <c r="BI25" s="429"/>
      <c r="BJ25" s="429"/>
      <c r="BK25" s="429"/>
      <c r="BL25" s="429"/>
      <c r="BM25" s="429"/>
      <c r="BN25" s="429"/>
      <c r="BO25" s="429"/>
      <c r="BP25" s="429"/>
      <c r="BQ25" s="429"/>
      <c r="BR25" s="429"/>
      <c r="BS25" s="429"/>
      <c r="BT25" s="429"/>
      <c r="BU25" s="429"/>
      <c r="BV25" s="429"/>
      <c r="BW25" s="429"/>
      <c r="BX25" s="429"/>
      <c r="BY25" s="429"/>
      <c r="BZ25" s="429"/>
      <c r="CA25" s="429"/>
      <c r="CB25" s="429"/>
      <c r="CC25" s="429"/>
      <c r="CD25" s="429"/>
      <c r="CE25" s="429"/>
      <c r="CF25" s="429"/>
      <c r="CG25" s="429"/>
      <c r="CH25" s="429"/>
      <c r="CI25" s="429"/>
      <c r="CJ25" s="429"/>
      <c r="CK25" s="429"/>
      <c r="CL25" s="429"/>
      <c r="CM25" s="429"/>
      <c r="CN25" s="429"/>
      <c r="CO25" s="429"/>
      <c r="CP25" s="429"/>
      <c r="CQ25" s="429"/>
      <c r="CR25" s="429"/>
      <c r="CS25" s="429"/>
      <c r="CT25" s="429"/>
      <c r="CU25" s="429"/>
      <c r="CV25" s="429"/>
      <c r="CW25" s="429"/>
      <c r="CX25" s="429"/>
      <c r="CY25" s="429"/>
      <c r="CZ25" s="429"/>
      <c r="DA25" s="429"/>
      <c r="DB25" s="429"/>
      <c r="DC25" s="429"/>
      <c r="DD25" s="429"/>
      <c r="DE25" s="429"/>
      <c r="DF25" s="429"/>
      <c r="DG25" s="429"/>
      <c r="DH25" s="429"/>
      <c r="DI25" s="429"/>
      <c r="DJ25" s="429"/>
      <c r="DK25" s="429"/>
      <c r="DL25" s="429"/>
      <c r="DM25" s="429"/>
      <c r="DN25" s="429"/>
      <c r="DO25" s="429"/>
      <c r="DP25" s="429"/>
      <c r="DQ25" s="429"/>
      <c r="DR25" s="429"/>
      <c r="DS25" s="429"/>
      <c r="DT25" s="429"/>
      <c r="DU25" s="429"/>
      <c r="DV25" s="429"/>
      <c r="DW25" s="429"/>
      <c r="DX25" s="429"/>
      <c r="DY25" s="429"/>
      <c r="DZ25" s="429"/>
      <c r="EA25" s="429"/>
      <c r="EB25" s="429"/>
      <c r="EC25" s="429"/>
      <c r="ED25" s="429"/>
      <c r="EE25" s="429"/>
      <c r="EF25" s="429"/>
      <c r="EG25" s="429"/>
      <c r="EH25" s="429"/>
      <c r="EI25" s="429"/>
      <c r="EJ25" s="429"/>
      <c r="EK25" s="429"/>
      <c r="EL25" s="429"/>
      <c r="EM25" s="429"/>
      <c r="EN25" s="429"/>
      <c r="EO25" s="429"/>
      <c r="EP25" s="429"/>
      <c r="EQ25" s="429"/>
      <c r="ER25" s="429"/>
      <c r="ES25" s="429"/>
      <c r="ET25" s="429"/>
      <c r="EU25" s="429"/>
      <c r="EV25" s="429"/>
      <c r="EW25" s="429"/>
      <c r="EX25" s="429"/>
      <c r="EY25" s="429"/>
      <c r="EZ25" s="429"/>
      <c r="FA25" s="429"/>
      <c r="FB25" s="429"/>
      <c r="FC25" s="429"/>
      <c r="FD25" s="429"/>
      <c r="FE25" s="429"/>
      <c r="FF25" s="429"/>
    </row>
    <row r="26" spans="1:162" ht="15" x14ac:dyDescent="0.25">
      <c r="A26" s="889" t="s">
        <v>282</v>
      </c>
      <c r="B26" s="890"/>
      <c r="C26" s="890"/>
      <c r="D26" s="890"/>
      <c r="E26" s="890"/>
      <c r="F26" s="890"/>
      <c r="G26" s="890"/>
      <c r="H26" s="891"/>
      <c r="I26" s="876" t="s">
        <v>387</v>
      </c>
      <c r="J26" s="878"/>
      <c r="K26" s="892" t="s">
        <v>388</v>
      </c>
      <c r="L26" s="892"/>
      <c r="M26" s="893" t="s">
        <v>283</v>
      </c>
      <c r="N26" s="893"/>
      <c r="O26" s="429"/>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29"/>
      <c r="AW26" s="429"/>
      <c r="AX26" s="429"/>
      <c r="AY26" s="429"/>
      <c r="AZ26" s="429"/>
      <c r="BA26" s="429"/>
      <c r="BB26" s="429"/>
      <c r="BC26" s="429"/>
      <c r="BD26" s="429"/>
      <c r="BE26" s="429"/>
      <c r="BF26" s="429"/>
      <c r="BG26" s="429"/>
      <c r="BH26" s="429"/>
      <c r="BI26" s="429"/>
      <c r="BJ26" s="429"/>
      <c r="BK26" s="429"/>
      <c r="BL26" s="429"/>
      <c r="BM26" s="429"/>
      <c r="BN26" s="429"/>
      <c r="BO26" s="429"/>
      <c r="BP26" s="429"/>
      <c r="BQ26" s="429"/>
      <c r="BR26" s="429"/>
      <c r="BS26" s="429"/>
      <c r="BT26" s="429"/>
      <c r="BU26" s="429"/>
      <c r="BV26" s="429"/>
      <c r="BW26" s="429"/>
      <c r="BX26" s="429"/>
      <c r="BY26" s="429"/>
      <c r="BZ26" s="429"/>
      <c r="CA26" s="429"/>
      <c r="CB26" s="429"/>
      <c r="CC26" s="429"/>
      <c r="CD26" s="429"/>
      <c r="CE26" s="429"/>
      <c r="CF26" s="429"/>
      <c r="CG26" s="429"/>
      <c r="CH26" s="429"/>
      <c r="CI26" s="429"/>
      <c r="CJ26" s="429"/>
      <c r="CK26" s="429"/>
      <c r="CL26" s="429"/>
      <c r="CM26" s="429"/>
      <c r="CN26" s="429"/>
      <c r="CO26" s="429"/>
      <c r="CP26" s="429"/>
      <c r="CQ26" s="429"/>
      <c r="CR26" s="429"/>
      <c r="CS26" s="429"/>
      <c r="CT26" s="429"/>
      <c r="CU26" s="429"/>
      <c r="CV26" s="429"/>
      <c r="CW26" s="429"/>
      <c r="CX26" s="429"/>
      <c r="CY26" s="429"/>
      <c r="CZ26" s="429"/>
      <c r="DA26" s="429"/>
      <c r="DB26" s="429"/>
      <c r="DC26" s="429"/>
      <c r="DD26" s="429"/>
      <c r="DE26" s="429"/>
      <c r="DF26" s="429"/>
      <c r="DG26" s="429"/>
      <c r="DH26" s="429"/>
      <c r="DI26" s="429"/>
      <c r="DJ26" s="429"/>
      <c r="DK26" s="429"/>
      <c r="DL26" s="429"/>
      <c r="DM26" s="429"/>
      <c r="DN26" s="429"/>
      <c r="DO26" s="429"/>
      <c r="DP26" s="429"/>
      <c r="DQ26" s="429"/>
      <c r="DR26" s="429"/>
      <c r="DS26" s="429"/>
      <c r="DT26" s="429"/>
      <c r="DU26" s="429"/>
      <c r="DV26" s="429"/>
      <c r="DW26" s="429"/>
      <c r="DX26" s="429"/>
      <c r="DY26" s="429"/>
      <c r="DZ26" s="429"/>
      <c r="EA26" s="429"/>
      <c r="EB26" s="429"/>
      <c r="EC26" s="429"/>
      <c r="ED26" s="429"/>
      <c r="EE26" s="429"/>
      <c r="EF26" s="429"/>
      <c r="EG26" s="429"/>
      <c r="EH26" s="429"/>
      <c r="EI26" s="429"/>
      <c r="EJ26" s="429"/>
      <c r="EK26" s="429"/>
      <c r="EL26" s="429"/>
      <c r="EM26" s="429"/>
      <c r="EN26" s="429"/>
      <c r="EO26" s="429"/>
      <c r="EP26" s="429"/>
      <c r="EQ26" s="429"/>
      <c r="ER26" s="429"/>
      <c r="ES26" s="429"/>
      <c r="ET26" s="429"/>
      <c r="EU26" s="429"/>
      <c r="EV26" s="429"/>
      <c r="EW26" s="429"/>
      <c r="EX26" s="429"/>
      <c r="EY26" s="429"/>
      <c r="EZ26" s="429"/>
      <c r="FA26" s="429"/>
      <c r="FB26" s="429"/>
      <c r="FC26" s="429"/>
      <c r="FD26" s="429"/>
      <c r="FE26" s="429"/>
      <c r="FF26" s="429"/>
    </row>
    <row r="27" spans="1:162" x14ac:dyDescent="0.3">
      <c r="A27" s="884" t="s">
        <v>414</v>
      </c>
      <c r="B27" s="885"/>
      <c r="C27" s="885"/>
      <c r="D27" s="885"/>
      <c r="E27" s="885"/>
      <c r="F27" s="885"/>
      <c r="G27" s="885"/>
      <c r="H27" s="886"/>
      <c r="I27" s="815">
        <v>50</v>
      </c>
      <c r="J27" s="815"/>
      <c r="K27" s="815">
        <v>92</v>
      </c>
      <c r="L27" s="815"/>
      <c r="M27" s="814">
        <f>K27-I27</f>
        <v>42</v>
      </c>
      <c r="N27" s="814"/>
      <c r="O27" s="44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429"/>
      <c r="BB27" s="429"/>
      <c r="BC27" s="429"/>
      <c r="BD27" s="429"/>
      <c r="BE27" s="429"/>
      <c r="BF27" s="429"/>
      <c r="BG27" s="429"/>
      <c r="BH27" s="429"/>
      <c r="BI27" s="429"/>
      <c r="BJ27" s="429"/>
      <c r="BK27" s="429"/>
      <c r="BL27" s="429"/>
      <c r="BM27" s="429"/>
      <c r="BN27" s="429"/>
      <c r="BO27" s="429"/>
      <c r="BP27" s="429"/>
      <c r="BQ27" s="429"/>
      <c r="BR27" s="429"/>
      <c r="BS27" s="429"/>
      <c r="BT27" s="429"/>
      <c r="BU27" s="429"/>
      <c r="BV27" s="429"/>
      <c r="BW27" s="429"/>
      <c r="BX27" s="429"/>
      <c r="BY27" s="429"/>
      <c r="BZ27" s="429"/>
      <c r="CA27" s="429"/>
      <c r="CB27" s="429"/>
      <c r="CC27" s="429"/>
      <c r="CD27" s="429"/>
      <c r="CE27" s="429"/>
      <c r="CF27" s="429"/>
      <c r="CG27" s="429"/>
      <c r="CH27" s="429"/>
      <c r="CI27" s="429"/>
      <c r="CJ27" s="429"/>
      <c r="CK27" s="429"/>
      <c r="CL27" s="429"/>
      <c r="CM27" s="429"/>
      <c r="CN27" s="429"/>
      <c r="CO27" s="429"/>
      <c r="CP27" s="429"/>
      <c r="CQ27" s="429"/>
      <c r="CR27" s="429"/>
      <c r="CS27" s="429"/>
      <c r="CT27" s="429"/>
      <c r="CU27" s="429"/>
      <c r="CV27" s="429"/>
      <c r="CW27" s="429"/>
      <c r="CX27" s="429"/>
      <c r="CY27" s="429"/>
      <c r="CZ27" s="429"/>
      <c r="DA27" s="429"/>
      <c r="DB27" s="429"/>
      <c r="DC27" s="429"/>
      <c r="DD27" s="429"/>
      <c r="DE27" s="429"/>
      <c r="DF27" s="429"/>
      <c r="DG27" s="429"/>
      <c r="DH27" s="429"/>
      <c r="DI27" s="429"/>
      <c r="DJ27" s="429"/>
      <c r="DK27" s="429"/>
      <c r="DL27" s="429"/>
      <c r="DM27" s="429"/>
      <c r="DN27" s="429"/>
      <c r="DO27" s="429"/>
      <c r="DP27" s="429"/>
      <c r="DQ27" s="429"/>
      <c r="DR27" s="429"/>
      <c r="DS27" s="429"/>
      <c r="DT27" s="429"/>
      <c r="DU27" s="429"/>
      <c r="DV27" s="429"/>
      <c r="DW27" s="429"/>
      <c r="DX27" s="429"/>
      <c r="DY27" s="429"/>
      <c r="DZ27" s="429"/>
      <c r="EA27" s="429"/>
      <c r="EB27" s="429"/>
      <c r="EC27" s="429"/>
      <c r="ED27" s="429"/>
      <c r="EE27" s="429"/>
      <c r="EF27" s="429"/>
      <c r="EG27" s="429"/>
      <c r="EH27" s="429"/>
      <c r="EI27" s="429"/>
      <c r="EJ27" s="429"/>
      <c r="EK27" s="429"/>
      <c r="EL27" s="429"/>
      <c r="EM27" s="429"/>
      <c r="EN27" s="429"/>
      <c r="EO27" s="429"/>
      <c r="EP27" s="429"/>
      <c r="EQ27" s="429"/>
      <c r="ER27" s="429"/>
      <c r="ES27" s="429"/>
      <c r="ET27" s="429"/>
      <c r="EU27" s="429"/>
      <c r="EV27" s="429"/>
      <c r="EW27" s="429"/>
      <c r="EX27" s="429"/>
      <c r="EY27" s="429"/>
      <c r="EZ27" s="429"/>
      <c r="FA27" s="429"/>
      <c r="FB27" s="429"/>
      <c r="FC27" s="429"/>
      <c r="FD27" s="429"/>
      <c r="FE27" s="429"/>
      <c r="FF27" s="429"/>
    </row>
    <row r="28" spans="1:162" ht="15" x14ac:dyDescent="0.25">
      <c r="A28" s="884"/>
      <c r="B28" s="885"/>
      <c r="C28" s="885"/>
      <c r="D28" s="885"/>
      <c r="E28" s="885"/>
      <c r="F28" s="885"/>
      <c r="G28" s="885"/>
      <c r="H28" s="886"/>
      <c r="I28" s="815"/>
      <c r="J28" s="815"/>
      <c r="K28" s="1019"/>
      <c r="L28" s="1019"/>
      <c r="M28" s="814"/>
      <c r="N28" s="814"/>
      <c r="O28" s="449"/>
    </row>
    <row r="29" spans="1:162" ht="15" x14ac:dyDescent="0.25">
      <c r="A29" s="884"/>
      <c r="B29" s="885"/>
      <c r="C29" s="885"/>
      <c r="D29" s="885"/>
      <c r="E29" s="885"/>
      <c r="F29" s="885"/>
      <c r="G29" s="885"/>
      <c r="H29" s="886"/>
      <c r="I29" s="815"/>
      <c r="J29" s="815"/>
      <c r="K29" s="1019"/>
      <c r="L29" s="1019"/>
      <c r="M29" s="814"/>
      <c r="N29" s="814"/>
      <c r="O29" s="447"/>
    </row>
    <row r="30" spans="1:162" ht="15" customHeight="1" x14ac:dyDescent="0.25">
      <c r="A30" s="889" t="s">
        <v>284</v>
      </c>
      <c r="B30" s="890"/>
      <c r="C30" s="890"/>
      <c r="D30" s="890"/>
      <c r="E30" s="890"/>
      <c r="F30" s="890"/>
      <c r="G30" s="890"/>
      <c r="H30" s="891"/>
      <c r="I30" s="876" t="s">
        <v>387</v>
      </c>
      <c r="J30" s="878"/>
      <c r="K30" s="892" t="s">
        <v>388</v>
      </c>
      <c r="L30" s="892"/>
      <c r="M30" s="893" t="s">
        <v>283</v>
      </c>
      <c r="N30" s="893"/>
      <c r="O30" s="429"/>
    </row>
    <row r="31" spans="1:162" ht="15" x14ac:dyDescent="0.25">
      <c r="A31" s="884"/>
      <c r="B31" s="885"/>
      <c r="C31" s="885"/>
      <c r="D31" s="885"/>
      <c r="E31" s="885"/>
      <c r="F31" s="885"/>
      <c r="G31" s="885"/>
      <c r="H31" s="886"/>
      <c r="I31" s="887"/>
      <c r="J31" s="815"/>
      <c r="K31" s="887"/>
      <c r="L31" s="1020"/>
      <c r="M31" s="1021"/>
      <c r="N31" s="1021"/>
      <c r="O31" s="429"/>
    </row>
    <row r="32" spans="1:162" x14ac:dyDescent="0.3">
      <c r="A32" s="884" t="s">
        <v>415</v>
      </c>
      <c r="B32" s="885"/>
      <c r="C32" s="885"/>
      <c r="D32" s="885"/>
      <c r="E32" s="885"/>
      <c r="F32" s="885"/>
      <c r="G32" s="885"/>
      <c r="H32" s="886"/>
      <c r="I32" s="815">
        <v>50</v>
      </c>
      <c r="J32" s="815"/>
      <c r="K32" s="815">
        <v>50</v>
      </c>
      <c r="L32" s="815"/>
      <c r="M32" s="814">
        <v>0</v>
      </c>
      <c r="N32" s="814"/>
      <c r="O32" s="429"/>
    </row>
    <row r="33" spans="1:15" ht="15" customHeight="1" x14ac:dyDescent="0.25">
      <c r="A33" s="889" t="s">
        <v>285</v>
      </c>
      <c r="B33" s="890"/>
      <c r="C33" s="890"/>
      <c r="D33" s="890"/>
      <c r="E33" s="890"/>
      <c r="F33" s="890"/>
      <c r="G33" s="890"/>
      <c r="H33" s="891"/>
      <c r="I33" s="876" t="s">
        <v>387</v>
      </c>
      <c r="J33" s="878"/>
      <c r="K33" s="892" t="s">
        <v>388</v>
      </c>
      <c r="L33" s="892"/>
      <c r="M33" s="893" t="s">
        <v>283</v>
      </c>
      <c r="N33" s="893"/>
      <c r="O33" s="429"/>
    </row>
    <row r="34" spans="1:15" ht="15" x14ac:dyDescent="0.25">
      <c r="A34" s="884"/>
      <c r="B34" s="885"/>
      <c r="C34" s="885"/>
      <c r="D34" s="885"/>
      <c r="E34" s="885"/>
      <c r="F34" s="885"/>
      <c r="G34" s="885"/>
      <c r="H34" s="886"/>
      <c r="I34" s="1015"/>
      <c r="J34" s="1016"/>
      <c r="K34" s="1017"/>
      <c r="L34" s="1017"/>
      <c r="M34" s="1018"/>
      <c r="N34" s="814"/>
      <c r="O34" s="429"/>
    </row>
    <row r="35" spans="1:15" ht="15" x14ac:dyDescent="0.25">
      <c r="A35" s="884"/>
      <c r="B35" s="885"/>
      <c r="C35" s="885"/>
      <c r="D35" s="885"/>
      <c r="E35" s="885"/>
      <c r="F35" s="885"/>
      <c r="G35" s="885"/>
      <c r="H35" s="886"/>
      <c r="I35" s="1015"/>
      <c r="J35" s="1016"/>
      <c r="K35" s="1017"/>
      <c r="L35" s="1017"/>
      <c r="M35" s="1018"/>
      <c r="N35" s="814"/>
      <c r="O35" s="429"/>
    </row>
    <row r="36" spans="1:15" ht="15" customHeight="1" x14ac:dyDescent="0.25">
      <c r="A36" s="889" t="s">
        <v>286</v>
      </c>
      <c r="B36" s="890"/>
      <c r="C36" s="890"/>
      <c r="D36" s="890"/>
      <c r="E36" s="890"/>
      <c r="F36" s="890"/>
      <c r="G36" s="890"/>
      <c r="H36" s="891"/>
      <c r="I36" s="876" t="s">
        <v>387</v>
      </c>
      <c r="J36" s="878"/>
      <c r="K36" s="892" t="s">
        <v>388</v>
      </c>
      <c r="L36" s="892"/>
      <c r="M36" s="893" t="s">
        <v>283</v>
      </c>
      <c r="N36" s="893"/>
      <c r="O36" s="429"/>
    </row>
    <row r="37" spans="1:15" ht="15" x14ac:dyDescent="0.25">
      <c r="A37" s="884" t="s">
        <v>416</v>
      </c>
      <c r="B37" s="885"/>
      <c r="C37" s="885"/>
      <c r="D37" s="885"/>
      <c r="E37" s="885"/>
      <c r="F37" s="885"/>
      <c r="G37" s="885"/>
      <c r="H37" s="886"/>
      <c r="I37" s="815">
        <v>3</v>
      </c>
      <c r="J37" s="815"/>
      <c r="K37" s="815">
        <v>0</v>
      </c>
      <c r="L37" s="815"/>
      <c r="M37" s="815">
        <f>K37-I37</f>
        <v>-3</v>
      </c>
      <c r="N37" s="815"/>
      <c r="O37" s="429"/>
    </row>
    <row r="38" spans="1:15" ht="15" x14ac:dyDescent="0.25">
      <c r="A38" s="884"/>
      <c r="B38" s="885"/>
      <c r="C38" s="885"/>
      <c r="D38" s="885"/>
      <c r="E38" s="885"/>
      <c r="F38" s="885"/>
      <c r="G38" s="885"/>
      <c r="H38" s="886"/>
      <c r="I38" s="815"/>
      <c r="J38" s="815"/>
      <c r="K38" s="815"/>
      <c r="L38" s="815"/>
      <c r="M38" s="814"/>
      <c r="N38" s="814"/>
      <c r="O38" s="429"/>
    </row>
    <row r="40" spans="1:15" ht="15" x14ac:dyDescent="0.25">
      <c r="A40" s="916" t="s">
        <v>287</v>
      </c>
      <c r="B40" s="917"/>
      <c r="C40" s="917"/>
      <c r="D40" s="917"/>
      <c r="E40" s="917"/>
      <c r="F40" s="917"/>
      <c r="G40" s="917"/>
      <c r="H40" s="917"/>
      <c r="I40" s="917"/>
      <c r="J40" s="917"/>
      <c r="K40" s="917"/>
      <c r="L40" s="917"/>
      <c r="M40" s="917"/>
      <c r="N40" s="918"/>
      <c r="O40" s="429"/>
    </row>
    <row r="41" spans="1:15" ht="42.75" x14ac:dyDescent="0.25">
      <c r="A41" s="919" t="s">
        <v>288</v>
      </c>
      <c r="B41" s="919"/>
      <c r="C41" s="435" t="s">
        <v>289</v>
      </c>
      <c r="D41" s="435" t="s">
        <v>290</v>
      </c>
      <c r="E41" s="435" t="s">
        <v>291</v>
      </c>
      <c r="F41" s="435" t="s">
        <v>292</v>
      </c>
      <c r="G41" s="435" t="s">
        <v>293</v>
      </c>
      <c r="H41" s="435" t="s">
        <v>294</v>
      </c>
      <c r="I41" s="435" t="s">
        <v>295</v>
      </c>
      <c r="J41" s="435" t="s">
        <v>296</v>
      </c>
      <c r="K41" s="435" t="s">
        <v>297</v>
      </c>
      <c r="L41" s="435" t="s">
        <v>298</v>
      </c>
      <c r="M41" s="435" t="s">
        <v>299</v>
      </c>
      <c r="N41" s="435" t="s">
        <v>300</v>
      </c>
      <c r="O41" s="429"/>
    </row>
    <row r="42" spans="1:15" x14ac:dyDescent="0.3">
      <c r="A42" s="912">
        <v>1</v>
      </c>
      <c r="B42" s="913"/>
      <c r="C42" s="458" t="s">
        <v>277</v>
      </c>
      <c r="D42" s="458" t="s">
        <v>277</v>
      </c>
      <c r="E42" s="458" t="s">
        <v>277</v>
      </c>
      <c r="F42" s="458" t="s">
        <v>277</v>
      </c>
      <c r="G42" s="458" t="s">
        <v>277</v>
      </c>
      <c r="H42" s="458" t="s">
        <v>277</v>
      </c>
      <c r="I42" s="458" t="s">
        <v>277</v>
      </c>
      <c r="J42" s="459" t="s">
        <v>277</v>
      </c>
      <c r="K42" s="458" t="s">
        <v>277</v>
      </c>
      <c r="L42" s="458" t="s">
        <v>277</v>
      </c>
      <c r="M42" s="458" t="s">
        <v>277</v>
      </c>
      <c r="N42" s="458" t="s">
        <v>277</v>
      </c>
      <c r="O42" s="429"/>
    </row>
    <row r="43" spans="1:15" ht="15" thickBot="1" x14ac:dyDescent="0.35">
      <c r="A43" s="914"/>
      <c r="B43" s="915"/>
      <c r="C43" s="438"/>
      <c r="D43" s="438"/>
      <c r="E43" s="438"/>
      <c r="F43" s="439"/>
      <c r="G43" s="439"/>
      <c r="H43" s="439"/>
      <c r="I43" s="439"/>
      <c r="J43" s="475"/>
      <c r="K43" s="440"/>
      <c r="L43" s="439"/>
      <c r="M43" s="439"/>
      <c r="N43" s="438"/>
      <c r="O43" s="429"/>
    </row>
    <row r="44" spans="1:15" x14ac:dyDescent="0.3">
      <c r="A44" s="912">
        <v>2</v>
      </c>
      <c r="B44" s="913"/>
      <c r="C44" s="458" t="s">
        <v>277</v>
      </c>
      <c r="D44" s="458" t="s">
        <v>277</v>
      </c>
      <c r="E44" s="458" t="s">
        <v>277</v>
      </c>
      <c r="F44" s="458" t="s">
        <v>277</v>
      </c>
      <c r="G44" s="458" t="s">
        <v>277</v>
      </c>
      <c r="H44" s="458" t="s">
        <v>277</v>
      </c>
      <c r="I44" s="458" t="s">
        <v>277</v>
      </c>
      <c r="J44" s="459" t="s">
        <v>277</v>
      </c>
      <c r="K44" s="458" t="s">
        <v>277</v>
      </c>
      <c r="L44" s="458" t="s">
        <v>277</v>
      </c>
      <c r="M44" s="458" t="s">
        <v>277</v>
      </c>
      <c r="N44" s="458" t="s">
        <v>277</v>
      </c>
    </row>
    <row r="45" spans="1:15" ht="15" thickBot="1" x14ac:dyDescent="0.35">
      <c r="A45" s="914"/>
      <c r="B45" s="915"/>
      <c r="C45" s="438"/>
      <c r="D45" s="438"/>
      <c r="E45" s="438"/>
      <c r="F45" s="439"/>
      <c r="G45" s="439"/>
      <c r="H45" s="439"/>
      <c r="I45" s="439"/>
      <c r="J45" s="462"/>
      <c r="K45" s="440"/>
      <c r="L45" s="439"/>
      <c r="M45" s="439"/>
      <c r="N45" s="438"/>
    </row>
    <row r="46" spans="1:15" x14ac:dyDescent="0.3">
      <c r="A46" s="912">
        <v>3</v>
      </c>
      <c r="B46" s="913"/>
      <c r="C46" s="458" t="s">
        <v>277</v>
      </c>
      <c r="D46" s="458" t="s">
        <v>277</v>
      </c>
      <c r="E46" s="458" t="s">
        <v>277</v>
      </c>
      <c r="F46" s="458" t="s">
        <v>277</v>
      </c>
      <c r="G46" s="458" t="s">
        <v>277</v>
      </c>
      <c r="H46" s="458" t="s">
        <v>277</v>
      </c>
      <c r="I46" s="458" t="s">
        <v>277</v>
      </c>
      <c r="J46" s="459" t="s">
        <v>277</v>
      </c>
      <c r="K46" s="458" t="s">
        <v>277</v>
      </c>
      <c r="L46" s="458" t="s">
        <v>277</v>
      </c>
      <c r="M46" s="458" t="s">
        <v>277</v>
      </c>
      <c r="N46" s="458" t="s">
        <v>277</v>
      </c>
    </row>
    <row r="47" spans="1:15" ht="15" thickBot="1" x14ac:dyDescent="0.35">
      <c r="A47" s="914"/>
      <c r="B47" s="915"/>
      <c r="C47" s="438"/>
      <c r="D47" s="438"/>
      <c r="E47" s="438"/>
      <c r="F47" s="439"/>
      <c r="G47" s="439"/>
      <c r="H47" s="439"/>
      <c r="I47" s="439"/>
      <c r="J47" s="439"/>
      <c r="K47" s="440"/>
      <c r="L47" s="440"/>
      <c r="M47" s="440"/>
      <c r="N47" s="438"/>
    </row>
    <row r="48" spans="1:15" x14ac:dyDescent="0.3">
      <c r="A48" s="912">
        <v>4</v>
      </c>
      <c r="B48" s="913"/>
      <c r="C48" s="436"/>
      <c r="D48" s="436"/>
      <c r="E48" s="436"/>
      <c r="F48" s="437"/>
      <c r="G48" s="437"/>
      <c r="H48" s="437"/>
      <c r="I48" s="437"/>
      <c r="J48" s="437"/>
      <c r="K48" s="437"/>
      <c r="L48" s="437"/>
      <c r="M48" s="437"/>
      <c r="N48" s="436"/>
    </row>
    <row r="49" spans="1:14" ht="15" thickBot="1" x14ac:dyDescent="0.35">
      <c r="A49" s="914"/>
      <c r="B49" s="915"/>
      <c r="C49" s="438"/>
      <c r="D49" s="438"/>
      <c r="E49" s="438"/>
      <c r="F49" s="439"/>
      <c r="G49" s="439"/>
      <c r="H49" s="439"/>
      <c r="I49" s="439"/>
      <c r="J49" s="439"/>
      <c r="K49" s="439"/>
      <c r="L49" s="438"/>
      <c r="M49" s="438"/>
      <c r="N49" s="441"/>
    </row>
    <row r="50" spans="1:14" x14ac:dyDescent="0.3">
      <c r="A50" s="912">
        <v>5</v>
      </c>
      <c r="B50" s="913"/>
      <c r="C50" s="436"/>
      <c r="D50" s="436"/>
      <c r="E50" s="436"/>
      <c r="F50" s="437"/>
      <c r="G50" s="437"/>
      <c r="H50" s="437"/>
      <c r="I50" s="437"/>
      <c r="J50" s="437"/>
      <c r="K50" s="437"/>
      <c r="L50" s="436"/>
      <c r="M50" s="452"/>
      <c r="N50" s="452"/>
    </row>
    <row r="51" spans="1:14" ht="15" thickBot="1" x14ac:dyDescent="0.35">
      <c r="A51" s="914"/>
      <c r="B51" s="915"/>
      <c r="C51" s="438"/>
      <c r="D51" s="438"/>
      <c r="E51" s="438"/>
      <c r="F51" s="439"/>
      <c r="G51" s="439"/>
      <c r="H51" s="439"/>
      <c r="I51" s="439"/>
      <c r="J51" s="439"/>
      <c r="K51" s="439"/>
      <c r="L51" s="438"/>
      <c r="M51" s="438"/>
      <c r="N51" s="441"/>
    </row>
    <row r="52" spans="1:14" x14ac:dyDescent="0.3">
      <c r="A52" s="912">
        <v>6</v>
      </c>
      <c r="B52" s="913"/>
      <c r="C52" s="436"/>
      <c r="D52" s="436"/>
      <c r="E52" s="436"/>
      <c r="F52" s="437"/>
      <c r="G52" s="437"/>
      <c r="H52" s="437"/>
      <c r="I52" s="437"/>
      <c r="J52" s="437"/>
      <c r="K52" s="437"/>
      <c r="L52" s="436"/>
      <c r="M52" s="436"/>
      <c r="N52" s="436"/>
    </row>
    <row r="53" spans="1:14" ht="15" thickBot="1" x14ac:dyDescent="0.35">
      <c r="A53" s="914"/>
      <c r="B53" s="915"/>
      <c r="C53" s="438"/>
      <c r="D53" s="438"/>
      <c r="E53" s="438"/>
      <c r="F53" s="439"/>
      <c r="G53" s="439"/>
      <c r="H53" s="439"/>
      <c r="I53" s="439"/>
      <c r="J53" s="439"/>
      <c r="K53" s="439"/>
      <c r="L53" s="438"/>
      <c r="M53" s="438"/>
      <c r="N53" s="438"/>
    </row>
    <row r="54" spans="1:14" x14ac:dyDescent="0.3">
      <c r="A54" s="912">
        <v>7</v>
      </c>
      <c r="B54" s="913"/>
      <c r="C54" s="436"/>
      <c r="D54" s="436"/>
      <c r="E54" s="436"/>
      <c r="F54" s="437"/>
      <c r="G54" s="437"/>
      <c r="H54" s="437"/>
      <c r="I54" s="437"/>
      <c r="J54" s="437"/>
      <c r="K54" s="437"/>
      <c r="L54" s="436"/>
      <c r="M54" s="436"/>
      <c r="N54" s="436"/>
    </row>
    <row r="55" spans="1:14" ht="15" thickBot="1" x14ac:dyDescent="0.35">
      <c r="A55" s="914"/>
      <c r="B55" s="915"/>
      <c r="C55" s="438"/>
      <c r="D55" s="438"/>
      <c r="E55" s="438"/>
      <c r="F55" s="439"/>
      <c r="G55" s="439"/>
      <c r="H55" s="439"/>
      <c r="I55" s="439"/>
      <c r="J55" s="439"/>
      <c r="K55" s="439"/>
      <c r="L55" s="438"/>
      <c r="M55" s="438"/>
      <c r="N55" s="438"/>
    </row>
    <row r="56" spans="1:14" x14ac:dyDescent="0.3">
      <c r="A56" s="912">
        <v>8</v>
      </c>
      <c r="B56" s="913"/>
      <c r="C56" s="436"/>
      <c r="D56" s="436"/>
      <c r="E56" s="436"/>
      <c r="F56" s="437"/>
      <c r="G56" s="437"/>
      <c r="H56" s="437"/>
      <c r="I56" s="437"/>
      <c r="J56" s="437"/>
      <c r="K56" s="437"/>
      <c r="L56" s="436"/>
      <c r="M56" s="436"/>
      <c r="N56" s="442"/>
    </row>
    <row r="57" spans="1:14" ht="15" thickBot="1" x14ac:dyDescent="0.35">
      <c r="A57" s="914"/>
      <c r="B57" s="915"/>
      <c r="C57" s="438"/>
      <c r="D57" s="438"/>
      <c r="E57" s="438"/>
      <c r="F57" s="439"/>
      <c r="G57" s="439"/>
      <c r="H57" s="439"/>
      <c r="I57" s="439"/>
      <c r="J57" s="439"/>
      <c r="K57" s="439"/>
      <c r="L57" s="438"/>
      <c r="M57" s="438"/>
      <c r="N57" s="438"/>
    </row>
    <row r="58" spans="1:14" x14ac:dyDescent="0.3">
      <c r="A58" s="912">
        <v>9</v>
      </c>
      <c r="B58" s="913"/>
      <c r="C58" s="436"/>
      <c r="D58" s="436"/>
      <c r="E58" s="436"/>
      <c r="F58" s="437"/>
      <c r="G58" s="437"/>
      <c r="H58" s="437"/>
      <c r="I58" s="437"/>
      <c r="J58" s="437"/>
      <c r="K58" s="437"/>
      <c r="L58" s="436"/>
      <c r="M58" s="436"/>
      <c r="N58" s="436"/>
    </row>
    <row r="59" spans="1:14" ht="15" thickBot="1" x14ac:dyDescent="0.35">
      <c r="A59" s="914"/>
      <c r="B59" s="915"/>
      <c r="C59" s="438"/>
      <c r="D59" s="438"/>
      <c r="E59" s="438"/>
      <c r="F59" s="439"/>
      <c r="G59" s="439"/>
      <c r="H59" s="439"/>
      <c r="I59" s="439"/>
      <c r="J59" s="439"/>
      <c r="K59" s="439"/>
      <c r="L59" s="438"/>
      <c r="M59" s="438"/>
      <c r="N59" s="438"/>
    </row>
    <row r="60" spans="1:14" x14ac:dyDescent="0.3">
      <c r="A60" s="912">
        <v>10</v>
      </c>
      <c r="B60" s="913"/>
      <c r="C60" s="436"/>
      <c r="D60" s="436"/>
      <c r="E60" s="436"/>
      <c r="F60" s="437"/>
      <c r="G60" s="437"/>
      <c r="H60" s="437"/>
      <c r="I60" s="437"/>
      <c r="J60" s="437"/>
      <c r="K60" s="437"/>
      <c r="L60" s="436"/>
      <c r="M60" s="436"/>
      <c r="N60" s="436"/>
    </row>
    <row r="61" spans="1:14" ht="15" thickBot="1" x14ac:dyDescent="0.35">
      <c r="A61" s="914"/>
      <c r="B61" s="915"/>
      <c r="C61" s="438"/>
      <c r="D61" s="438"/>
      <c r="E61" s="438"/>
      <c r="F61" s="438"/>
      <c r="G61" s="438"/>
      <c r="H61" s="438"/>
      <c r="I61" s="438"/>
      <c r="J61" s="439"/>
      <c r="K61" s="439"/>
      <c r="L61" s="438"/>
      <c r="M61" s="438"/>
      <c r="N61" s="438"/>
    </row>
    <row r="62" spans="1:14" ht="15" x14ac:dyDescent="0.25">
      <c r="A62" s="443"/>
      <c r="B62" s="443"/>
      <c r="C62" s="443"/>
      <c r="D62" s="443"/>
      <c r="E62" s="443"/>
      <c r="F62" s="443"/>
      <c r="G62" s="443"/>
      <c r="H62" s="443"/>
      <c r="I62" s="443"/>
      <c r="J62" s="443"/>
      <c r="K62" s="443"/>
      <c r="L62" s="443"/>
      <c r="M62" s="443"/>
      <c r="N62" s="443"/>
    </row>
    <row r="63" spans="1:14" ht="15" x14ac:dyDescent="0.25">
      <c r="A63" s="977" t="s">
        <v>301</v>
      </c>
      <c r="B63" s="978"/>
      <c r="C63" s="978"/>
      <c r="D63" s="978"/>
      <c r="E63" s="978"/>
      <c r="F63" s="978"/>
      <c r="G63" s="978"/>
      <c r="H63" s="978"/>
      <c r="I63" s="978"/>
      <c r="J63" s="978"/>
      <c r="K63" s="978"/>
      <c r="L63" s="978"/>
      <c r="M63" s="978"/>
      <c r="N63" s="979"/>
    </row>
    <row r="64" spans="1:14" x14ac:dyDescent="0.3">
      <c r="A64" s="444" t="s">
        <v>302</v>
      </c>
      <c r="B64" s="1009" t="s">
        <v>303</v>
      </c>
      <c r="C64" s="1010"/>
      <c r="D64" s="1010"/>
      <c r="E64" s="1010"/>
      <c r="F64" s="1011"/>
      <c r="G64" s="1012" t="s">
        <v>417</v>
      </c>
      <c r="H64" s="1013"/>
      <c r="I64" s="1013" t="s">
        <v>418</v>
      </c>
      <c r="J64" s="1013"/>
      <c r="K64" s="1013" t="s">
        <v>304</v>
      </c>
      <c r="L64" s="1013"/>
      <c r="M64" s="1014" t="s">
        <v>419</v>
      </c>
      <c r="N64" s="1014"/>
    </row>
    <row r="65" spans="1:14" ht="15" x14ac:dyDescent="0.25">
      <c r="A65" s="451" t="s">
        <v>420</v>
      </c>
      <c r="B65" s="993" t="s">
        <v>421</v>
      </c>
      <c r="C65" s="994"/>
      <c r="D65" s="994"/>
      <c r="E65" s="994"/>
      <c r="F65" s="995"/>
      <c r="G65" s="996">
        <v>70</v>
      </c>
      <c r="H65" s="997"/>
      <c r="I65" s="998"/>
      <c r="J65" s="999"/>
      <c r="K65" s="998">
        <v>25</v>
      </c>
      <c r="L65" s="999"/>
      <c r="M65" s="1001"/>
      <c r="N65" s="1001"/>
    </row>
    <row r="66" spans="1:14" ht="15" x14ac:dyDescent="0.25">
      <c r="A66" s="451" t="s">
        <v>424</v>
      </c>
      <c r="B66" s="993" t="s">
        <v>425</v>
      </c>
      <c r="C66" s="994"/>
      <c r="D66" s="994"/>
      <c r="E66" s="994"/>
      <c r="F66" s="995"/>
      <c r="G66" s="1007">
        <v>30</v>
      </c>
      <c r="H66" s="997"/>
      <c r="I66" s="998"/>
      <c r="J66" s="999"/>
      <c r="K66" s="998">
        <v>11</v>
      </c>
      <c r="L66" s="999"/>
      <c r="M66" s="1001"/>
      <c r="N66" s="1001"/>
    </row>
    <row r="67" spans="1:14" ht="15" x14ac:dyDescent="0.25">
      <c r="A67" s="451"/>
      <c r="B67" s="993"/>
      <c r="C67" s="994"/>
      <c r="D67" s="994"/>
      <c r="E67" s="994"/>
      <c r="F67" s="995"/>
      <c r="G67" s="1007"/>
      <c r="H67" s="997"/>
      <c r="I67" s="998"/>
      <c r="J67" s="999"/>
      <c r="K67" s="998"/>
      <c r="L67" s="999"/>
      <c r="M67" s="1001"/>
      <c r="N67" s="1001"/>
    </row>
    <row r="68" spans="1:14" ht="15" x14ac:dyDescent="0.25">
      <c r="A68" s="451"/>
      <c r="B68" s="1008"/>
      <c r="C68" s="1005"/>
      <c r="D68" s="1005"/>
      <c r="E68" s="1005"/>
      <c r="F68" s="1006"/>
      <c r="G68" s="1007"/>
      <c r="H68" s="997"/>
      <c r="I68" s="999"/>
      <c r="J68" s="999"/>
      <c r="K68" s="999"/>
      <c r="L68" s="999"/>
      <c r="M68" s="1001"/>
      <c r="N68" s="1001"/>
    </row>
    <row r="69" spans="1:14" ht="15" x14ac:dyDescent="0.25">
      <c r="A69" s="445"/>
      <c r="B69" s="1004"/>
      <c r="C69" s="1005"/>
      <c r="D69" s="1005"/>
      <c r="E69" s="1005"/>
      <c r="F69" s="1006"/>
      <c r="G69" s="1007"/>
      <c r="H69" s="997"/>
      <c r="I69" s="999"/>
      <c r="J69" s="999"/>
      <c r="K69" s="999"/>
      <c r="L69" s="999"/>
      <c r="M69" s="1001"/>
      <c r="N69" s="1001"/>
    </row>
    <row r="70" spans="1:14" ht="15" x14ac:dyDescent="0.25">
      <c r="A70" s="445"/>
      <c r="B70" s="1004"/>
      <c r="C70" s="1005"/>
      <c r="D70" s="1005"/>
      <c r="E70" s="1005"/>
      <c r="F70" s="1006"/>
      <c r="G70" s="1007"/>
      <c r="H70" s="997"/>
      <c r="I70" s="999"/>
      <c r="J70" s="999"/>
      <c r="K70" s="999"/>
      <c r="L70" s="999"/>
      <c r="M70" s="1001"/>
      <c r="N70" s="1001"/>
    </row>
    <row r="71" spans="1:14" ht="15" x14ac:dyDescent="0.25">
      <c r="A71" s="448"/>
      <c r="B71" s="993"/>
      <c r="C71" s="994"/>
      <c r="D71" s="994"/>
      <c r="E71" s="994"/>
      <c r="F71" s="995"/>
      <c r="G71" s="996"/>
      <c r="H71" s="997"/>
      <c r="I71" s="998"/>
      <c r="J71" s="999"/>
      <c r="K71" s="999"/>
      <c r="L71" s="999"/>
      <c r="M71" s="1000"/>
      <c r="N71" s="1001"/>
    </row>
    <row r="72" spans="1:14" ht="15" x14ac:dyDescent="0.25">
      <c r="A72" s="446">
        <v>1</v>
      </c>
      <c r="B72" s="1002" t="s">
        <v>305</v>
      </c>
      <c r="C72" s="1002"/>
      <c r="D72" s="1002"/>
      <c r="E72" s="1002"/>
      <c r="F72" s="1002"/>
      <c r="G72" s="1002"/>
      <c r="H72" s="1002"/>
      <c r="I72" s="1002"/>
      <c r="J72" s="1002"/>
      <c r="K72" s="1002"/>
      <c r="L72" s="1003"/>
      <c r="M72" s="959">
        <v>0</v>
      </c>
      <c r="N72" s="959"/>
    </row>
    <row r="73" spans="1:14" x14ac:dyDescent="0.3">
      <c r="A73" s="443"/>
      <c r="B73" s="443"/>
      <c r="C73" s="443"/>
      <c r="D73" s="443"/>
      <c r="E73" s="443"/>
      <c r="F73" s="443"/>
      <c r="G73" s="443"/>
      <c r="H73" s="443"/>
      <c r="I73" s="443"/>
      <c r="J73" s="443"/>
      <c r="K73" s="443"/>
      <c r="L73" s="443"/>
      <c r="M73" s="443"/>
      <c r="N73" s="443"/>
    </row>
    <row r="74" spans="1:14" x14ac:dyDescent="0.3">
      <c r="A74" s="977" t="s">
        <v>306</v>
      </c>
      <c r="B74" s="978"/>
      <c r="C74" s="978"/>
      <c r="D74" s="978"/>
      <c r="E74" s="978"/>
      <c r="F74" s="978"/>
      <c r="G74" s="978"/>
      <c r="H74" s="978"/>
      <c r="I74" s="978"/>
      <c r="J74" s="978"/>
      <c r="K74" s="978"/>
      <c r="L74" s="978"/>
      <c r="M74" s="978"/>
      <c r="N74" s="979"/>
    </row>
    <row r="75" spans="1:14" x14ac:dyDescent="0.3">
      <c r="A75" s="980" t="s">
        <v>307</v>
      </c>
      <c r="B75" s="981"/>
      <c r="C75" s="981"/>
      <c r="D75" s="982"/>
      <c r="E75" s="980" t="s">
        <v>115</v>
      </c>
      <c r="F75" s="981"/>
      <c r="G75" s="981"/>
      <c r="H75" s="981"/>
      <c r="I75" s="981"/>
      <c r="J75" s="981"/>
      <c r="K75" s="981"/>
      <c r="L75" s="981"/>
      <c r="M75" s="955" t="s">
        <v>308</v>
      </c>
      <c r="N75" s="957"/>
    </row>
    <row r="76" spans="1:14" x14ac:dyDescent="0.3">
      <c r="A76" s="983"/>
      <c r="B76" s="984"/>
      <c r="C76" s="984"/>
      <c r="D76" s="985"/>
      <c r="E76" s="983"/>
      <c r="F76" s="984"/>
      <c r="G76" s="984"/>
      <c r="H76" s="984"/>
      <c r="I76" s="984"/>
      <c r="J76" s="984"/>
      <c r="K76" s="984"/>
      <c r="L76" s="985"/>
      <c r="M76" s="989"/>
      <c r="N76" s="990"/>
    </row>
    <row r="77" spans="1:14" x14ac:dyDescent="0.3">
      <c r="A77" s="986"/>
      <c r="B77" s="987"/>
      <c r="C77" s="987"/>
      <c r="D77" s="988"/>
      <c r="E77" s="986"/>
      <c r="F77" s="987"/>
      <c r="G77" s="987"/>
      <c r="H77" s="987"/>
      <c r="I77" s="987"/>
      <c r="J77" s="987"/>
      <c r="K77" s="987"/>
      <c r="L77" s="988"/>
      <c r="M77" s="991"/>
      <c r="N77" s="992"/>
    </row>
    <row r="78" spans="1:14" x14ac:dyDescent="0.3">
      <c r="A78" s="967"/>
      <c r="B78" s="968"/>
      <c r="C78" s="968"/>
      <c r="D78" s="969"/>
      <c r="E78" s="967"/>
      <c r="F78" s="968"/>
      <c r="G78" s="968"/>
      <c r="H78" s="968"/>
      <c r="I78" s="968"/>
      <c r="J78" s="968"/>
      <c r="K78" s="968"/>
      <c r="L78" s="968"/>
      <c r="M78" s="973"/>
      <c r="N78" s="974"/>
    </row>
    <row r="79" spans="1:14" x14ac:dyDescent="0.3">
      <c r="A79" s="970"/>
      <c r="B79" s="971"/>
      <c r="C79" s="971"/>
      <c r="D79" s="972"/>
      <c r="E79" s="970"/>
      <c r="F79" s="971"/>
      <c r="G79" s="971"/>
      <c r="H79" s="971"/>
      <c r="I79" s="971"/>
      <c r="J79" s="971"/>
      <c r="K79" s="971"/>
      <c r="L79" s="971"/>
      <c r="M79" s="975"/>
      <c r="N79" s="976"/>
    </row>
    <row r="80" spans="1:14" x14ac:dyDescent="0.3">
      <c r="A80" s="967"/>
      <c r="B80" s="968"/>
      <c r="C80" s="968"/>
      <c r="D80" s="969"/>
      <c r="E80" s="967"/>
      <c r="F80" s="968"/>
      <c r="G80" s="968"/>
      <c r="H80" s="968"/>
      <c r="I80" s="968"/>
      <c r="J80" s="968"/>
      <c r="K80" s="968"/>
      <c r="L80" s="968"/>
      <c r="M80" s="973"/>
      <c r="N80" s="974"/>
    </row>
    <row r="81" spans="1:14" x14ac:dyDescent="0.3">
      <c r="A81" s="970"/>
      <c r="B81" s="971"/>
      <c r="C81" s="971"/>
      <c r="D81" s="972"/>
      <c r="E81" s="970"/>
      <c r="F81" s="971"/>
      <c r="G81" s="971"/>
      <c r="H81" s="971"/>
      <c r="I81" s="971"/>
      <c r="J81" s="971"/>
      <c r="K81" s="971"/>
      <c r="L81" s="971"/>
      <c r="M81" s="975"/>
      <c r="N81" s="976"/>
    </row>
    <row r="82" spans="1:14" x14ac:dyDescent="0.3">
      <c r="A82" s="955" t="s">
        <v>309</v>
      </c>
      <c r="B82" s="956"/>
      <c r="C82" s="956"/>
      <c r="D82" s="956"/>
      <c r="E82" s="956"/>
      <c r="F82" s="956"/>
      <c r="G82" s="956"/>
      <c r="H82" s="956"/>
      <c r="I82" s="956"/>
      <c r="J82" s="956"/>
      <c r="K82" s="956"/>
      <c r="L82" s="957"/>
      <c r="M82" s="958">
        <v>0</v>
      </c>
      <c r="N82" s="959"/>
    </row>
    <row r="65400" spans="247:251" x14ac:dyDescent="0.3">
      <c r="IM65400" s="430" t="s">
        <v>310</v>
      </c>
      <c r="IN65400" s="430" t="s">
        <v>311</v>
      </c>
      <c r="IO65400" s="430" t="s">
        <v>312</v>
      </c>
      <c r="IP65400" s="430" t="s">
        <v>313</v>
      </c>
      <c r="IQ65400" s="430" t="s">
        <v>314</v>
      </c>
    </row>
    <row r="65401" spans="247:251" x14ac:dyDescent="0.3">
      <c r="IM65401" s="430" t="e">
        <v>#REF!</v>
      </c>
      <c r="IN65401" s="430" t="e">
        <v>#REF!</v>
      </c>
      <c r="IO65401" s="430" t="e">
        <v>#REF!</v>
      </c>
      <c r="IP65401" s="430" t="e">
        <v>#REF!</v>
      </c>
      <c r="IQ65401" s="430" t="e">
        <v>#REF!</v>
      </c>
    </row>
  </sheetData>
  <mergeCells count="15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I21:N21"/>
    <mergeCell ref="B21:G21"/>
    <mergeCell ref="I23:N23"/>
    <mergeCell ref="A10:B10"/>
    <mergeCell ref="C10:N10"/>
    <mergeCell ref="A11:B18"/>
    <mergeCell ref="A19:N19"/>
    <mergeCell ref="B20:G20"/>
    <mergeCell ref="I20:N20"/>
    <mergeCell ref="B23:G23"/>
    <mergeCell ref="A27:H27"/>
    <mergeCell ref="I27:J27"/>
    <mergeCell ref="K27:L27"/>
    <mergeCell ref="M27:N27"/>
    <mergeCell ref="B22:G22"/>
    <mergeCell ref="I24:N24"/>
    <mergeCell ref="A25:N25"/>
    <mergeCell ref="A26:H26"/>
    <mergeCell ref="I26:J26"/>
    <mergeCell ref="K26:L26"/>
    <mergeCell ref="M26:N26"/>
    <mergeCell ref="B24:G24"/>
    <mergeCell ref="I22:N22"/>
    <mergeCell ref="A29:H29"/>
    <mergeCell ref="I29:J29"/>
    <mergeCell ref="K29:L29"/>
    <mergeCell ref="M29:N29"/>
    <mergeCell ref="A32:H32"/>
    <mergeCell ref="I28:J28"/>
    <mergeCell ref="K28:L28"/>
    <mergeCell ref="M28:N28"/>
    <mergeCell ref="A31:H31"/>
    <mergeCell ref="I31:J31"/>
    <mergeCell ref="K31:L31"/>
    <mergeCell ref="M31:N31"/>
    <mergeCell ref="A30:H30"/>
    <mergeCell ref="I30:J30"/>
    <mergeCell ref="K30:L30"/>
    <mergeCell ref="M30:N30"/>
    <mergeCell ref="A28:H28"/>
    <mergeCell ref="A33:H33"/>
    <mergeCell ref="I33:J33"/>
    <mergeCell ref="K33:L33"/>
    <mergeCell ref="M33:N33"/>
    <mergeCell ref="I32:J32"/>
    <mergeCell ref="K32:L32"/>
    <mergeCell ref="M32:N32"/>
    <mergeCell ref="A35:H35"/>
    <mergeCell ref="I35:J35"/>
    <mergeCell ref="K35:L35"/>
    <mergeCell ref="M35:N35"/>
    <mergeCell ref="A34:H34"/>
    <mergeCell ref="I34:J34"/>
    <mergeCell ref="K34:L34"/>
    <mergeCell ref="M34:N34"/>
    <mergeCell ref="A37:H37"/>
    <mergeCell ref="I37:J37"/>
    <mergeCell ref="K37:L37"/>
    <mergeCell ref="M37:N37"/>
    <mergeCell ref="A36:H36"/>
    <mergeCell ref="I36:J36"/>
    <mergeCell ref="K36:L36"/>
    <mergeCell ref="M36:N36"/>
    <mergeCell ref="A40:N40"/>
    <mergeCell ref="A41:B41"/>
    <mergeCell ref="A42:B43"/>
    <mergeCell ref="A44:B45"/>
    <mergeCell ref="A46:B47"/>
    <mergeCell ref="A48:B49"/>
    <mergeCell ref="A38:H38"/>
    <mergeCell ref="I38:J38"/>
    <mergeCell ref="K38:L38"/>
    <mergeCell ref="M38:N38"/>
    <mergeCell ref="A63:N63"/>
    <mergeCell ref="B64:F64"/>
    <mergeCell ref="G64:H64"/>
    <mergeCell ref="I64:J64"/>
    <mergeCell ref="K64:L64"/>
    <mergeCell ref="M64:N64"/>
    <mergeCell ref="A50:B51"/>
    <mergeCell ref="A52:B53"/>
    <mergeCell ref="A54:B55"/>
    <mergeCell ref="A56:B57"/>
    <mergeCell ref="A58:B59"/>
    <mergeCell ref="A60:B61"/>
    <mergeCell ref="B65:F65"/>
    <mergeCell ref="G65:H65"/>
    <mergeCell ref="I65:J65"/>
    <mergeCell ref="K65:L65"/>
    <mergeCell ref="M65:N65"/>
    <mergeCell ref="B66:F66"/>
    <mergeCell ref="G66:H66"/>
    <mergeCell ref="I66:J66"/>
    <mergeCell ref="K66:L66"/>
    <mergeCell ref="M66:N66"/>
    <mergeCell ref="B67:F67"/>
    <mergeCell ref="G67:H67"/>
    <mergeCell ref="I67:J67"/>
    <mergeCell ref="K67:L67"/>
    <mergeCell ref="M67:N67"/>
    <mergeCell ref="B68:F68"/>
    <mergeCell ref="G68:H68"/>
    <mergeCell ref="I68:J68"/>
    <mergeCell ref="K68:L68"/>
    <mergeCell ref="M68:N68"/>
    <mergeCell ref="B69:F69"/>
    <mergeCell ref="G69:H69"/>
    <mergeCell ref="I69:J69"/>
    <mergeCell ref="K69:L69"/>
    <mergeCell ref="M69:N69"/>
    <mergeCell ref="B70:F70"/>
    <mergeCell ref="G70:H70"/>
    <mergeCell ref="I70:J70"/>
    <mergeCell ref="K70:L70"/>
    <mergeCell ref="M70:N70"/>
    <mergeCell ref="A82:L82"/>
    <mergeCell ref="M82:N82"/>
    <mergeCell ref="A2:N2"/>
    <mergeCell ref="C11:N18"/>
    <mergeCell ref="A78:D79"/>
    <mergeCell ref="E78:L79"/>
    <mergeCell ref="M78:N79"/>
    <mergeCell ref="A80:D81"/>
    <mergeCell ref="E80:L81"/>
    <mergeCell ref="M80:N81"/>
    <mergeCell ref="A74:N74"/>
    <mergeCell ref="A75:D75"/>
    <mergeCell ref="E75:L75"/>
    <mergeCell ref="M75:N75"/>
    <mergeCell ref="A76:D77"/>
    <mergeCell ref="E76:L77"/>
    <mergeCell ref="M76:N77"/>
    <mergeCell ref="B71:F71"/>
    <mergeCell ref="G71:H71"/>
    <mergeCell ref="I71:J71"/>
    <mergeCell ref="K71:L71"/>
    <mergeCell ref="M71:N71"/>
    <mergeCell ref="B72:L72"/>
    <mergeCell ref="M72:N72"/>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topLeftCell="A45" workbookViewId="0">
      <selection activeCell="I3" sqref="I3:N5"/>
    </sheetView>
  </sheetViews>
  <sheetFormatPr defaultRowHeight="14.4" x14ac:dyDescent="0.3"/>
  <sheetData>
    <row r="1" spans="1:14" ht="17.399999999999999" x14ac:dyDescent="0.3">
      <c r="A1" s="1042" t="s">
        <v>426</v>
      </c>
      <c r="B1" s="1042"/>
      <c r="C1" s="1042"/>
      <c r="D1" s="1042"/>
      <c r="E1" s="1042"/>
      <c r="F1" s="1042"/>
      <c r="G1" s="1042"/>
      <c r="H1" s="1042"/>
      <c r="I1" s="1042"/>
      <c r="J1" s="1042"/>
      <c r="K1" s="1042"/>
      <c r="L1" s="1042"/>
      <c r="M1" s="1042"/>
      <c r="N1" s="1042"/>
    </row>
    <row r="2" spans="1:14" ht="15" x14ac:dyDescent="0.25">
      <c r="A2" s="960" t="s">
        <v>427</v>
      </c>
      <c r="B2" s="960"/>
      <c r="C2" s="960"/>
      <c r="D2" s="960"/>
      <c r="E2" s="960"/>
      <c r="F2" s="960"/>
      <c r="G2" s="960"/>
      <c r="H2" s="960"/>
      <c r="I2" s="960"/>
      <c r="J2" s="960"/>
      <c r="K2" s="960"/>
      <c r="L2" s="960"/>
      <c r="M2" s="960"/>
      <c r="N2" s="960"/>
    </row>
    <row r="3" spans="1:14" ht="27" customHeight="1" x14ac:dyDescent="0.25">
      <c r="A3" s="817" t="s">
        <v>403</v>
      </c>
      <c r="B3" s="818"/>
      <c r="C3" s="818"/>
      <c r="D3" s="819"/>
      <c r="E3" s="1043" t="s">
        <v>428</v>
      </c>
      <c r="F3" s="1044"/>
      <c r="G3" s="1044"/>
      <c r="H3" s="1045"/>
      <c r="I3" s="1046" t="s">
        <v>405</v>
      </c>
      <c r="J3" s="1047"/>
      <c r="K3" s="1047"/>
      <c r="L3" s="1047"/>
      <c r="M3" s="1047"/>
      <c r="N3" s="1048"/>
    </row>
    <row r="4" spans="1:14" x14ac:dyDescent="0.3">
      <c r="A4" s="832" t="s">
        <v>406</v>
      </c>
      <c r="B4" s="833"/>
      <c r="C4" s="833"/>
      <c r="D4" s="834"/>
      <c r="E4" s="838"/>
      <c r="F4" s="839"/>
      <c r="G4" s="839"/>
      <c r="H4" s="839"/>
      <c r="I4" s="840" t="s">
        <v>429</v>
      </c>
      <c r="J4" s="841"/>
      <c r="K4" s="841"/>
      <c r="L4" s="1111"/>
      <c r="M4" s="1111"/>
      <c r="N4" s="1112"/>
    </row>
    <row r="5" spans="1:14" x14ac:dyDescent="0.3">
      <c r="A5" s="835"/>
      <c r="B5" s="836"/>
      <c r="C5" s="836"/>
      <c r="D5" s="837"/>
      <c r="E5" s="839"/>
      <c r="F5" s="839"/>
      <c r="G5" s="839"/>
      <c r="H5" s="839"/>
      <c r="I5" s="1113"/>
      <c r="J5" s="1114"/>
      <c r="K5" s="1114"/>
      <c r="L5" s="1114"/>
      <c r="M5" s="1114"/>
      <c r="N5" s="1115"/>
    </row>
    <row r="6" spans="1:14" x14ac:dyDescent="0.3">
      <c r="A6" s="847" t="s">
        <v>274</v>
      </c>
      <c r="B6" s="848"/>
      <c r="C6" s="848"/>
      <c r="D6" s="849"/>
      <c r="E6" s="1119" t="s">
        <v>430</v>
      </c>
      <c r="F6" s="1119"/>
      <c r="G6" s="1119"/>
      <c r="H6" s="1120"/>
      <c r="I6" s="1123" t="s">
        <v>275</v>
      </c>
      <c r="J6" s="1123"/>
      <c r="K6" s="1123"/>
      <c r="L6" s="1123"/>
      <c r="M6" s="1123"/>
      <c r="N6" s="1123"/>
    </row>
    <row r="7" spans="1:14" x14ac:dyDescent="0.3">
      <c r="A7" s="850"/>
      <c r="B7" s="851"/>
      <c r="C7" s="851"/>
      <c r="D7" s="852"/>
      <c r="E7" s="1121"/>
      <c r="F7" s="1121"/>
      <c r="G7" s="1121"/>
      <c r="H7" s="1122"/>
      <c r="I7" s="1124">
        <v>2020</v>
      </c>
      <c r="J7" s="1125"/>
      <c r="K7" s="1126">
        <v>2021</v>
      </c>
      <c r="L7" s="1126"/>
      <c r="M7" s="1126">
        <v>2022</v>
      </c>
      <c r="N7" s="1126"/>
    </row>
    <row r="8" spans="1:14" x14ac:dyDescent="0.3">
      <c r="A8" s="824" t="s">
        <v>276</v>
      </c>
      <c r="B8" s="825"/>
      <c r="C8" s="825"/>
      <c r="D8" s="826"/>
      <c r="E8" s="820" t="s">
        <v>431</v>
      </c>
      <c r="F8" s="821"/>
      <c r="G8" s="821"/>
      <c r="H8" s="822"/>
      <c r="I8" s="1117" t="s">
        <v>277</v>
      </c>
      <c r="J8" s="1118"/>
      <c r="K8" s="1116" t="s">
        <v>277</v>
      </c>
      <c r="L8" s="1116"/>
      <c r="M8" s="1116" t="s">
        <v>277</v>
      </c>
      <c r="N8" s="1116"/>
    </row>
    <row r="9" spans="1:14" ht="35.25" customHeight="1" x14ac:dyDescent="0.25">
      <c r="A9" s="1127" t="s">
        <v>278</v>
      </c>
      <c r="B9" s="1128"/>
      <c r="C9" s="811" t="s">
        <v>432</v>
      </c>
      <c r="D9" s="1036"/>
      <c r="E9" s="1036"/>
      <c r="F9" s="1036"/>
      <c r="G9" s="1036"/>
      <c r="H9" s="1036"/>
      <c r="I9" s="1036"/>
      <c r="J9" s="1036"/>
      <c r="K9" s="1036"/>
      <c r="L9" s="1036"/>
      <c r="M9" s="1036"/>
      <c r="N9" s="1037"/>
    </row>
    <row r="10" spans="1:14" ht="15" x14ac:dyDescent="0.25">
      <c r="A10" s="809"/>
      <c r="B10" s="810"/>
      <c r="C10" s="811"/>
      <c r="D10" s="1022"/>
      <c r="E10" s="1022"/>
      <c r="F10" s="1022"/>
      <c r="G10" s="1022"/>
      <c r="H10" s="1022"/>
      <c r="I10" s="1022"/>
      <c r="J10" s="1022"/>
      <c r="K10" s="1022"/>
      <c r="L10" s="1022"/>
      <c r="M10" s="1022"/>
      <c r="N10" s="1023"/>
    </row>
    <row r="11" spans="1:14" x14ac:dyDescent="0.3">
      <c r="A11" s="861" t="s">
        <v>279</v>
      </c>
      <c r="B11" s="862"/>
      <c r="C11" s="961" t="s">
        <v>454</v>
      </c>
      <c r="D11" s="962"/>
      <c r="E11" s="962"/>
      <c r="F11" s="962"/>
      <c r="G11" s="962"/>
      <c r="H11" s="962"/>
      <c r="I11" s="962"/>
      <c r="J11" s="962"/>
      <c r="K11" s="962"/>
      <c r="L11" s="962"/>
      <c r="M11" s="962"/>
      <c r="N11" s="963"/>
    </row>
    <row r="12" spans="1:14" x14ac:dyDescent="0.3">
      <c r="A12" s="863"/>
      <c r="B12" s="864"/>
      <c r="C12" s="964"/>
      <c r="D12" s="965"/>
      <c r="E12" s="965"/>
      <c r="F12" s="965"/>
      <c r="G12" s="965"/>
      <c r="H12" s="965"/>
      <c r="I12" s="965"/>
      <c r="J12" s="965"/>
      <c r="K12" s="965"/>
      <c r="L12" s="965"/>
      <c r="M12" s="965"/>
      <c r="N12" s="966"/>
    </row>
    <row r="13" spans="1:14" x14ac:dyDescent="0.3">
      <c r="A13" s="863"/>
      <c r="B13" s="864"/>
      <c r="C13" s="964"/>
      <c r="D13" s="965"/>
      <c r="E13" s="965"/>
      <c r="F13" s="965"/>
      <c r="G13" s="965"/>
      <c r="H13" s="965"/>
      <c r="I13" s="965"/>
      <c r="J13" s="965"/>
      <c r="K13" s="965"/>
      <c r="L13" s="965"/>
      <c r="M13" s="965"/>
      <c r="N13" s="966"/>
    </row>
    <row r="14" spans="1:14" x14ac:dyDescent="0.3">
      <c r="A14" s="863"/>
      <c r="B14" s="864"/>
      <c r="C14" s="964"/>
      <c r="D14" s="965"/>
      <c r="E14" s="965"/>
      <c r="F14" s="965"/>
      <c r="G14" s="965"/>
      <c r="H14" s="965"/>
      <c r="I14" s="965"/>
      <c r="J14" s="965"/>
      <c r="K14" s="965"/>
      <c r="L14" s="965"/>
      <c r="M14" s="965"/>
      <c r="N14" s="966"/>
    </row>
    <row r="15" spans="1:14" x14ac:dyDescent="0.3">
      <c r="A15" s="863"/>
      <c r="B15" s="864"/>
      <c r="C15" s="1129"/>
      <c r="D15" s="1130"/>
      <c r="E15" s="1130"/>
      <c r="F15" s="1130"/>
      <c r="G15" s="1130"/>
      <c r="H15" s="1130"/>
      <c r="I15" s="1130"/>
      <c r="J15" s="1130"/>
      <c r="K15" s="1130"/>
      <c r="L15" s="1130"/>
      <c r="M15" s="1130"/>
      <c r="N15" s="1131"/>
    </row>
    <row r="16" spans="1:14" x14ac:dyDescent="0.3">
      <c r="A16" s="863"/>
      <c r="B16" s="864"/>
      <c r="C16" s="1129"/>
      <c r="D16" s="1130"/>
      <c r="E16" s="1130"/>
      <c r="F16" s="1130"/>
      <c r="G16" s="1130"/>
      <c r="H16" s="1130"/>
      <c r="I16" s="1130"/>
      <c r="J16" s="1130"/>
      <c r="K16" s="1130"/>
      <c r="L16" s="1130"/>
      <c r="M16" s="1130"/>
      <c r="N16" s="1131"/>
    </row>
    <row r="17" spans="1:14" x14ac:dyDescent="0.3">
      <c r="A17" s="863"/>
      <c r="B17" s="864"/>
      <c r="C17" s="1129"/>
      <c r="D17" s="1130"/>
      <c r="E17" s="1130"/>
      <c r="F17" s="1130"/>
      <c r="G17" s="1130"/>
      <c r="H17" s="1130"/>
      <c r="I17" s="1130"/>
      <c r="J17" s="1130"/>
      <c r="K17" s="1130"/>
      <c r="L17" s="1130"/>
      <c r="M17" s="1130"/>
      <c r="N17" s="1131"/>
    </row>
    <row r="18" spans="1:14" x14ac:dyDescent="0.3">
      <c r="A18" s="863"/>
      <c r="B18" s="864"/>
      <c r="C18" s="1132"/>
      <c r="D18" s="1133"/>
      <c r="E18" s="1133"/>
      <c r="F18" s="1133"/>
      <c r="G18" s="1133"/>
      <c r="H18" s="1133"/>
      <c r="I18" s="1133"/>
      <c r="J18" s="1133"/>
      <c r="K18" s="1133"/>
      <c r="L18" s="1133"/>
      <c r="M18" s="1133"/>
      <c r="N18" s="1134"/>
    </row>
    <row r="19" spans="1:14" ht="15" x14ac:dyDescent="0.25">
      <c r="A19" s="876" t="s">
        <v>0</v>
      </c>
      <c r="B19" s="877"/>
      <c r="C19" s="877"/>
      <c r="D19" s="877"/>
      <c r="E19" s="877"/>
      <c r="F19" s="877"/>
      <c r="G19" s="877"/>
      <c r="H19" s="877"/>
      <c r="I19" s="877"/>
      <c r="J19" s="877"/>
      <c r="K19" s="877"/>
      <c r="L19" s="877"/>
      <c r="M19" s="877"/>
      <c r="N19" s="878"/>
    </row>
    <row r="20" spans="1:14" ht="36" customHeight="1" x14ac:dyDescent="0.3">
      <c r="A20" s="455">
        <v>1</v>
      </c>
      <c r="B20" s="803" t="s">
        <v>455</v>
      </c>
      <c r="C20" s="804"/>
      <c r="D20" s="804"/>
      <c r="E20" s="804"/>
      <c r="F20" s="804"/>
      <c r="G20" s="805"/>
      <c r="H20" s="455">
        <v>6</v>
      </c>
      <c r="I20" s="806"/>
      <c r="J20" s="807"/>
      <c r="K20" s="807"/>
      <c r="L20" s="807"/>
      <c r="M20" s="807"/>
      <c r="N20" s="808"/>
    </row>
    <row r="21" spans="1:14" ht="36" customHeight="1" x14ac:dyDescent="0.3">
      <c r="A21" s="455">
        <v>2</v>
      </c>
      <c r="B21" s="803" t="s">
        <v>456</v>
      </c>
      <c r="C21" s="804"/>
      <c r="D21" s="804"/>
      <c r="E21" s="804"/>
      <c r="F21" s="804"/>
      <c r="G21" s="805"/>
      <c r="H21" s="455">
        <v>7</v>
      </c>
      <c r="I21" s="806"/>
      <c r="J21" s="807"/>
      <c r="K21" s="807"/>
      <c r="L21" s="807"/>
      <c r="M21" s="807"/>
      <c r="N21" s="808"/>
    </row>
    <row r="22" spans="1:14" ht="36" customHeight="1" x14ac:dyDescent="0.25">
      <c r="A22" s="455">
        <v>3</v>
      </c>
      <c r="B22" s="803" t="s">
        <v>434</v>
      </c>
      <c r="C22" s="804"/>
      <c r="D22" s="804"/>
      <c r="E22" s="804"/>
      <c r="F22" s="804"/>
      <c r="G22" s="805"/>
      <c r="H22" s="455">
        <v>8</v>
      </c>
      <c r="I22" s="806"/>
      <c r="J22" s="807"/>
      <c r="K22" s="807"/>
      <c r="L22" s="807"/>
      <c r="M22" s="807"/>
      <c r="N22" s="808"/>
    </row>
    <row r="23" spans="1:14" ht="36" customHeight="1" x14ac:dyDescent="0.25">
      <c r="A23" s="455">
        <v>4</v>
      </c>
      <c r="B23" s="803" t="s">
        <v>433</v>
      </c>
      <c r="C23" s="804"/>
      <c r="D23" s="804"/>
      <c r="E23" s="804"/>
      <c r="F23" s="804"/>
      <c r="G23" s="805"/>
      <c r="H23" s="455">
        <v>9</v>
      </c>
      <c r="I23" s="806"/>
      <c r="J23" s="807"/>
      <c r="K23" s="807"/>
      <c r="L23" s="807"/>
      <c r="M23" s="807"/>
      <c r="N23" s="808"/>
    </row>
    <row r="24" spans="1:14" ht="36" customHeight="1" x14ac:dyDescent="0.25">
      <c r="A24" s="455">
        <v>5</v>
      </c>
      <c r="B24" s="803"/>
      <c r="C24" s="804"/>
      <c r="D24" s="804"/>
      <c r="E24" s="804"/>
      <c r="F24" s="804"/>
      <c r="G24" s="805"/>
      <c r="H24" s="455">
        <v>10</v>
      </c>
      <c r="I24" s="806"/>
      <c r="J24" s="807"/>
      <c r="K24" s="807"/>
      <c r="L24" s="807"/>
      <c r="M24" s="807"/>
      <c r="N24" s="808"/>
    </row>
    <row r="25" spans="1:14" ht="15" x14ac:dyDescent="0.25">
      <c r="A25" s="1030" t="s">
        <v>281</v>
      </c>
      <c r="B25" s="1031"/>
      <c r="C25" s="1031"/>
      <c r="D25" s="1031"/>
      <c r="E25" s="1031"/>
      <c r="F25" s="1031"/>
      <c r="G25" s="1031"/>
      <c r="H25" s="1031"/>
      <c r="I25" s="1031"/>
      <c r="J25" s="1031"/>
      <c r="K25" s="1031"/>
      <c r="L25" s="1031"/>
      <c r="M25" s="1031"/>
      <c r="N25" s="1032"/>
    </row>
    <row r="26" spans="1:14" ht="15" x14ac:dyDescent="0.25">
      <c r="A26" s="889" t="s">
        <v>282</v>
      </c>
      <c r="B26" s="890"/>
      <c r="C26" s="890"/>
      <c r="D26" s="890"/>
      <c r="E26" s="890"/>
      <c r="F26" s="890"/>
      <c r="G26" s="890"/>
      <c r="H26" s="891"/>
      <c r="I26" s="876" t="s">
        <v>387</v>
      </c>
      <c r="J26" s="878"/>
      <c r="K26" s="892" t="s">
        <v>388</v>
      </c>
      <c r="L26" s="892"/>
      <c r="M26" s="893" t="s">
        <v>283</v>
      </c>
      <c r="N26" s="893"/>
    </row>
    <row r="27" spans="1:14" x14ac:dyDescent="0.3">
      <c r="A27" s="884" t="s">
        <v>435</v>
      </c>
      <c r="B27" s="885"/>
      <c r="C27" s="885"/>
      <c r="D27" s="885"/>
      <c r="E27" s="885"/>
      <c r="F27" s="885"/>
      <c r="G27" s="885"/>
      <c r="H27" s="886"/>
      <c r="I27" s="814">
        <v>5</v>
      </c>
      <c r="J27" s="814"/>
      <c r="K27" s="815"/>
      <c r="L27" s="815"/>
      <c r="M27" s="814">
        <v>-1</v>
      </c>
      <c r="N27" s="814"/>
    </row>
    <row r="28" spans="1:14" x14ac:dyDescent="0.3">
      <c r="A28" s="884" t="s">
        <v>436</v>
      </c>
      <c r="B28" s="885"/>
      <c r="C28" s="885"/>
      <c r="D28" s="885"/>
      <c r="E28" s="885"/>
      <c r="F28" s="885"/>
      <c r="G28" s="885"/>
      <c r="H28" s="886"/>
      <c r="I28" s="814">
        <v>50</v>
      </c>
      <c r="J28" s="814"/>
      <c r="K28" s="1019"/>
      <c r="L28" s="1019"/>
      <c r="M28" s="814">
        <v>-50</v>
      </c>
      <c r="N28" s="814"/>
    </row>
    <row r="29" spans="1:14" x14ac:dyDescent="0.3">
      <c r="A29" s="884" t="s">
        <v>437</v>
      </c>
      <c r="B29" s="885"/>
      <c r="C29" s="885"/>
      <c r="D29" s="885"/>
      <c r="E29" s="885"/>
      <c r="F29" s="885"/>
      <c r="G29" s="885"/>
      <c r="H29" s="886"/>
      <c r="I29" s="814">
        <v>50</v>
      </c>
      <c r="J29" s="814"/>
      <c r="K29" s="1019"/>
      <c r="L29" s="1019"/>
      <c r="M29" s="814">
        <v>-50</v>
      </c>
      <c r="N29" s="814"/>
    </row>
    <row r="30" spans="1:14" x14ac:dyDescent="0.3">
      <c r="A30" s="889" t="s">
        <v>284</v>
      </c>
      <c r="B30" s="890"/>
      <c r="C30" s="890"/>
      <c r="D30" s="890"/>
      <c r="E30" s="890"/>
      <c r="F30" s="890"/>
      <c r="G30" s="890"/>
      <c r="H30" s="891"/>
      <c r="I30" s="876" t="s">
        <v>387</v>
      </c>
      <c r="J30" s="878"/>
      <c r="K30" s="892" t="s">
        <v>388</v>
      </c>
      <c r="L30" s="892"/>
      <c r="M30" s="893" t="s">
        <v>283</v>
      </c>
      <c r="N30" s="893"/>
    </row>
    <row r="31" spans="1:14" x14ac:dyDescent="0.3">
      <c r="A31" s="884" t="s">
        <v>457</v>
      </c>
      <c r="B31" s="885"/>
      <c r="C31" s="885"/>
      <c r="D31" s="885"/>
      <c r="E31" s="885"/>
      <c r="F31" s="885"/>
      <c r="G31" s="885"/>
      <c r="H31" s="886"/>
      <c r="I31" s="887">
        <v>1</v>
      </c>
      <c r="J31" s="815"/>
      <c r="K31" s="903"/>
      <c r="L31" s="815"/>
      <c r="M31" s="1021">
        <v>-1</v>
      </c>
      <c r="N31" s="1021"/>
    </row>
    <row r="32" spans="1:14" x14ac:dyDescent="0.3">
      <c r="A32" s="884"/>
      <c r="B32" s="885"/>
      <c r="C32" s="885"/>
      <c r="D32" s="885"/>
      <c r="E32" s="885"/>
      <c r="F32" s="885"/>
      <c r="G32" s="885"/>
      <c r="H32" s="886"/>
      <c r="I32" s="903"/>
      <c r="J32" s="815"/>
      <c r="K32" s="903"/>
      <c r="L32" s="815"/>
      <c r="M32" s="814"/>
      <c r="N32" s="814"/>
    </row>
    <row r="33" spans="1:14" x14ac:dyDescent="0.3">
      <c r="A33" s="889" t="s">
        <v>285</v>
      </c>
      <c r="B33" s="890"/>
      <c r="C33" s="890"/>
      <c r="D33" s="890"/>
      <c r="E33" s="890"/>
      <c r="F33" s="890"/>
      <c r="G33" s="890"/>
      <c r="H33" s="891"/>
      <c r="I33" s="876" t="s">
        <v>387</v>
      </c>
      <c r="J33" s="878"/>
      <c r="K33" s="892" t="s">
        <v>388</v>
      </c>
      <c r="L33" s="892"/>
      <c r="M33" s="893" t="s">
        <v>283</v>
      </c>
      <c r="N33" s="893"/>
    </row>
    <row r="34" spans="1:14" x14ac:dyDescent="0.3">
      <c r="A34" s="884"/>
      <c r="B34" s="885"/>
      <c r="C34" s="885"/>
      <c r="D34" s="885"/>
      <c r="E34" s="885"/>
      <c r="F34" s="885"/>
      <c r="G34" s="885"/>
      <c r="H34" s="886"/>
      <c r="I34" s="1017">
        <v>0</v>
      </c>
      <c r="J34" s="1017"/>
      <c r="K34" s="1017"/>
      <c r="L34" s="1017"/>
      <c r="M34" s="1018">
        <v>0</v>
      </c>
      <c r="N34" s="814"/>
    </row>
    <row r="35" spans="1:14" x14ac:dyDescent="0.3">
      <c r="A35" s="884"/>
      <c r="B35" s="885"/>
      <c r="C35" s="885"/>
      <c r="D35" s="885"/>
      <c r="E35" s="885"/>
      <c r="F35" s="885"/>
      <c r="G35" s="885"/>
      <c r="H35" s="886"/>
      <c r="I35" s="1017">
        <v>0</v>
      </c>
      <c r="J35" s="1017"/>
      <c r="K35" s="1017"/>
      <c r="L35" s="1017"/>
      <c r="M35" s="1018">
        <v>0</v>
      </c>
      <c r="N35" s="814"/>
    </row>
    <row r="36" spans="1:14" x14ac:dyDescent="0.3">
      <c r="A36" s="889" t="s">
        <v>286</v>
      </c>
      <c r="B36" s="890"/>
      <c r="C36" s="890"/>
      <c r="D36" s="890"/>
      <c r="E36" s="890"/>
      <c r="F36" s="890"/>
      <c r="G36" s="890"/>
      <c r="H36" s="891"/>
      <c r="I36" s="876" t="s">
        <v>387</v>
      </c>
      <c r="J36" s="878"/>
      <c r="K36" s="892" t="s">
        <v>388</v>
      </c>
      <c r="L36" s="892"/>
      <c r="M36" s="893" t="s">
        <v>283</v>
      </c>
      <c r="N36" s="893"/>
    </row>
    <row r="37" spans="1:14" x14ac:dyDescent="0.3">
      <c r="A37" s="884"/>
      <c r="B37" s="885"/>
      <c r="C37" s="885"/>
      <c r="D37" s="885"/>
      <c r="E37" s="885"/>
      <c r="F37" s="885"/>
      <c r="G37" s="885"/>
      <c r="H37" s="886"/>
      <c r="I37" s="887">
        <v>0</v>
      </c>
      <c r="J37" s="815"/>
      <c r="K37" s="887">
        <v>0</v>
      </c>
      <c r="L37" s="815"/>
      <c r="M37" s="911">
        <v>0</v>
      </c>
      <c r="N37" s="814"/>
    </row>
    <row r="38" spans="1:14" x14ac:dyDescent="0.3">
      <c r="A38" s="884"/>
      <c r="B38" s="885"/>
      <c r="C38" s="885"/>
      <c r="D38" s="885"/>
      <c r="E38" s="885"/>
      <c r="F38" s="885"/>
      <c r="G38" s="885"/>
      <c r="H38" s="886"/>
      <c r="I38" s="815">
        <v>0</v>
      </c>
      <c r="J38" s="815"/>
      <c r="K38" s="815">
        <v>0</v>
      </c>
      <c r="L38" s="815"/>
      <c r="M38" s="814">
        <v>0</v>
      </c>
      <c r="N38" s="814"/>
    </row>
    <row r="40" spans="1:14" x14ac:dyDescent="0.3">
      <c r="A40" s="916" t="s">
        <v>287</v>
      </c>
      <c r="B40" s="917"/>
      <c r="C40" s="917"/>
      <c r="D40" s="917"/>
      <c r="E40" s="917"/>
      <c r="F40" s="917"/>
      <c r="G40" s="917"/>
      <c r="H40" s="917"/>
      <c r="I40" s="917"/>
      <c r="J40" s="917"/>
      <c r="K40" s="917"/>
      <c r="L40" s="917"/>
      <c r="M40" s="917"/>
      <c r="N40" s="918"/>
    </row>
    <row r="41" spans="1:14" ht="40.200000000000003" x14ac:dyDescent="0.3">
      <c r="A41" s="919" t="s">
        <v>288</v>
      </c>
      <c r="B41" s="919"/>
      <c r="C41" s="456" t="s">
        <v>289</v>
      </c>
      <c r="D41" s="456" t="s">
        <v>290</v>
      </c>
      <c r="E41" s="456" t="s">
        <v>291</v>
      </c>
      <c r="F41" s="456" t="s">
        <v>292</v>
      </c>
      <c r="G41" s="456" t="s">
        <v>293</v>
      </c>
      <c r="H41" s="456" t="s">
        <v>294</v>
      </c>
      <c r="I41" s="456" t="s">
        <v>295</v>
      </c>
      <c r="J41" s="456" t="s">
        <v>296</v>
      </c>
      <c r="K41" s="456" t="s">
        <v>297</v>
      </c>
      <c r="L41" s="456" t="s">
        <v>298</v>
      </c>
      <c r="M41" s="456" t="s">
        <v>299</v>
      </c>
      <c r="N41" s="456" t="s">
        <v>300</v>
      </c>
    </row>
    <row r="42" spans="1:14" x14ac:dyDescent="0.3">
      <c r="A42" s="912">
        <v>1</v>
      </c>
      <c r="B42" s="913"/>
      <c r="C42" s="453"/>
      <c r="D42" s="453"/>
      <c r="E42" s="453"/>
      <c r="F42" s="453"/>
      <c r="G42" s="453"/>
      <c r="H42" s="453"/>
      <c r="I42" s="458"/>
      <c r="J42" s="468"/>
      <c r="K42" s="458"/>
      <c r="L42" s="457"/>
      <c r="M42" s="457"/>
      <c r="N42" s="457"/>
    </row>
    <row r="43" spans="1:14" ht="15" thickBot="1" x14ac:dyDescent="0.35">
      <c r="A43" s="914"/>
      <c r="B43" s="915"/>
      <c r="C43" s="460"/>
      <c r="D43" s="460"/>
      <c r="E43" s="460"/>
      <c r="F43" s="461"/>
      <c r="G43" s="461"/>
      <c r="H43" s="461"/>
      <c r="I43" s="461"/>
      <c r="J43" s="469"/>
      <c r="K43" s="462"/>
      <c r="L43" s="461"/>
      <c r="M43" s="461"/>
      <c r="N43" s="460"/>
    </row>
    <row r="44" spans="1:14" x14ac:dyDescent="0.3">
      <c r="A44" s="912">
        <v>2</v>
      </c>
      <c r="B44" s="913"/>
      <c r="C44" s="453"/>
      <c r="D44" s="453"/>
      <c r="E44" s="453"/>
      <c r="F44" s="453"/>
      <c r="G44" s="453"/>
      <c r="H44" s="453"/>
      <c r="I44" s="458"/>
      <c r="J44" s="458"/>
      <c r="K44" s="458"/>
      <c r="L44" s="457"/>
      <c r="M44" s="457"/>
      <c r="N44" s="457"/>
    </row>
    <row r="45" spans="1:14" ht="15" thickBot="1" x14ac:dyDescent="0.35">
      <c r="A45" s="914"/>
      <c r="B45" s="915"/>
      <c r="C45" s="460"/>
      <c r="D45" s="460"/>
      <c r="E45" s="460"/>
      <c r="F45" s="461"/>
      <c r="G45" s="461"/>
      <c r="H45" s="461"/>
      <c r="I45" s="461"/>
      <c r="J45" s="461"/>
      <c r="K45" s="462"/>
      <c r="L45" s="461"/>
      <c r="M45" s="461"/>
      <c r="N45" s="460"/>
    </row>
    <row r="46" spans="1:14" x14ac:dyDescent="0.3">
      <c r="A46" s="912">
        <v>3</v>
      </c>
      <c r="B46" s="913"/>
      <c r="C46" s="453"/>
      <c r="D46" s="454"/>
      <c r="E46" s="453"/>
      <c r="F46" s="453"/>
      <c r="G46" s="453"/>
      <c r="H46" s="453"/>
      <c r="I46" s="458"/>
      <c r="J46" s="458"/>
      <c r="K46" s="458"/>
      <c r="L46" s="459"/>
      <c r="M46" s="458"/>
      <c r="N46" s="457"/>
    </row>
    <row r="47" spans="1:14" ht="15" thickBot="1" x14ac:dyDescent="0.35">
      <c r="A47" s="914"/>
      <c r="B47" s="915"/>
      <c r="C47" s="460"/>
      <c r="D47" s="460"/>
      <c r="E47" s="460"/>
      <c r="F47" s="461"/>
      <c r="G47" s="461"/>
      <c r="H47" s="461"/>
      <c r="I47" s="461"/>
      <c r="J47" s="461"/>
      <c r="K47" s="462"/>
      <c r="L47" s="462"/>
      <c r="M47" s="462"/>
      <c r="N47" s="460"/>
    </row>
    <row r="48" spans="1:14" x14ac:dyDescent="0.3">
      <c r="A48" s="912">
        <v>4</v>
      </c>
      <c r="B48" s="913"/>
      <c r="C48" s="457"/>
      <c r="D48" s="457"/>
      <c r="E48" s="457"/>
      <c r="F48" s="458"/>
      <c r="G48" s="458"/>
      <c r="H48" s="458"/>
      <c r="I48" s="453"/>
      <c r="J48" s="453"/>
      <c r="K48" s="453"/>
      <c r="L48" s="453"/>
      <c r="M48" s="453"/>
      <c r="N48" s="453"/>
    </row>
    <row r="49" spans="1:14" ht="15" thickBot="1" x14ac:dyDescent="0.35">
      <c r="A49" s="914"/>
      <c r="B49" s="915"/>
      <c r="C49" s="460"/>
      <c r="D49" s="460"/>
      <c r="E49" s="460"/>
      <c r="F49" s="461"/>
      <c r="G49" s="461"/>
      <c r="H49" s="461"/>
      <c r="I49" s="461"/>
      <c r="J49" s="461"/>
      <c r="K49" s="461"/>
      <c r="L49" s="460"/>
      <c r="M49" s="460"/>
      <c r="N49" s="463"/>
    </row>
    <row r="50" spans="1:14" x14ac:dyDescent="0.3">
      <c r="A50" s="912">
        <v>5</v>
      </c>
      <c r="B50" s="913"/>
      <c r="C50" s="457"/>
      <c r="D50" s="457"/>
      <c r="E50" s="457"/>
      <c r="F50" s="458"/>
      <c r="G50" s="458"/>
      <c r="H50" s="458"/>
      <c r="I50" s="458"/>
      <c r="J50" s="458"/>
      <c r="K50" s="458"/>
      <c r="L50" s="457"/>
      <c r="M50" s="457"/>
      <c r="N50" s="457"/>
    </row>
    <row r="51" spans="1:14" ht="15" thickBot="1" x14ac:dyDescent="0.35">
      <c r="A51" s="914"/>
      <c r="B51" s="915"/>
      <c r="C51" s="460"/>
      <c r="D51" s="460"/>
      <c r="E51" s="460"/>
      <c r="F51" s="461"/>
      <c r="G51" s="461"/>
      <c r="H51" s="461"/>
      <c r="I51" s="461"/>
      <c r="J51" s="461"/>
      <c r="K51" s="461"/>
      <c r="L51" s="460"/>
      <c r="M51" s="460"/>
      <c r="N51" s="460"/>
    </row>
    <row r="52" spans="1:14" x14ac:dyDescent="0.3">
      <c r="A52" s="912">
        <v>6</v>
      </c>
      <c r="B52" s="913"/>
      <c r="C52" s="457"/>
      <c r="D52" s="457"/>
      <c r="E52" s="457"/>
      <c r="F52" s="458"/>
      <c r="G52" s="458"/>
      <c r="H52" s="458"/>
      <c r="I52" s="458"/>
      <c r="J52" s="458"/>
      <c r="K52" s="458"/>
      <c r="L52" s="457"/>
      <c r="M52" s="457"/>
      <c r="N52" s="457"/>
    </row>
    <row r="53" spans="1:14" ht="15" thickBot="1" x14ac:dyDescent="0.35">
      <c r="A53" s="914"/>
      <c r="B53" s="915"/>
      <c r="C53" s="460"/>
      <c r="D53" s="460"/>
      <c r="E53" s="460"/>
      <c r="F53" s="461"/>
      <c r="G53" s="461"/>
      <c r="H53" s="461"/>
      <c r="I53" s="461"/>
      <c r="J53" s="461"/>
      <c r="K53" s="461"/>
      <c r="L53" s="460"/>
      <c r="M53" s="460"/>
      <c r="N53" s="460"/>
    </row>
    <row r="54" spans="1:14" x14ac:dyDescent="0.3">
      <c r="A54" s="912">
        <v>7</v>
      </c>
      <c r="B54" s="913"/>
      <c r="C54" s="457"/>
      <c r="D54" s="457"/>
      <c r="E54" s="457"/>
      <c r="F54" s="458"/>
      <c r="G54" s="458"/>
      <c r="H54" s="458"/>
      <c r="I54" s="458"/>
      <c r="J54" s="458"/>
      <c r="K54" s="458"/>
      <c r="L54" s="457"/>
      <c r="M54" s="457"/>
      <c r="N54" s="457"/>
    </row>
    <row r="55" spans="1:14" ht="15" thickBot="1" x14ac:dyDescent="0.35">
      <c r="A55" s="914"/>
      <c r="B55" s="915"/>
      <c r="C55" s="460"/>
      <c r="D55" s="460"/>
      <c r="E55" s="460"/>
      <c r="F55" s="461"/>
      <c r="G55" s="461"/>
      <c r="H55" s="461"/>
      <c r="I55" s="461"/>
      <c r="J55" s="461"/>
      <c r="K55" s="461"/>
      <c r="L55" s="460"/>
      <c r="M55" s="460"/>
      <c r="N55" s="460"/>
    </row>
    <row r="56" spans="1:14" x14ac:dyDescent="0.3">
      <c r="A56" s="912">
        <v>8</v>
      </c>
      <c r="B56" s="913"/>
      <c r="C56" s="457"/>
      <c r="D56" s="457"/>
      <c r="E56" s="457"/>
      <c r="F56" s="458"/>
      <c r="G56" s="458"/>
      <c r="H56" s="458"/>
      <c r="I56" s="458"/>
      <c r="J56" s="458"/>
      <c r="K56" s="458"/>
      <c r="L56" s="457"/>
      <c r="M56" s="457"/>
      <c r="N56" s="464"/>
    </row>
    <row r="57" spans="1:14" ht="15" thickBot="1" x14ac:dyDescent="0.35">
      <c r="A57" s="914"/>
      <c r="B57" s="915"/>
      <c r="C57" s="460"/>
      <c r="D57" s="460"/>
      <c r="E57" s="460"/>
      <c r="F57" s="461"/>
      <c r="G57" s="461"/>
      <c r="H57" s="461"/>
      <c r="I57" s="461"/>
      <c r="J57" s="461"/>
      <c r="K57" s="461"/>
      <c r="L57" s="460"/>
      <c r="M57" s="460"/>
      <c r="N57" s="460"/>
    </row>
    <row r="58" spans="1:14" x14ac:dyDescent="0.3">
      <c r="A58" s="912">
        <v>9</v>
      </c>
      <c r="B58" s="913"/>
      <c r="C58" s="457"/>
      <c r="D58" s="457"/>
      <c r="E58" s="457"/>
      <c r="F58" s="458"/>
      <c r="G58" s="458"/>
      <c r="H58" s="458"/>
      <c r="I58" s="458"/>
      <c r="J58" s="458"/>
      <c r="K58" s="458"/>
      <c r="L58" s="457"/>
      <c r="M58" s="457"/>
      <c r="N58" s="457"/>
    </row>
    <row r="59" spans="1:14" ht="15" thickBot="1" x14ac:dyDescent="0.35">
      <c r="A59" s="914"/>
      <c r="B59" s="915"/>
      <c r="C59" s="460"/>
      <c r="D59" s="460"/>
      <c r="E59" s="460"/>
      <c r="F59" s="461"/>
      <c r="G59" s="461"/>
      <c r="H59" s="461"/>
      <c r="I59" s="461"/>
      <c r="J59" s="461"/>
      <c r="K59" s="461"/>
      <c r="L59" s="460"/>
      <c r="M59" s="460"/>
      <c r="N59" s="460"/>
    </row>
    <row r="60" spans="1:14" x14ac:dyDescent="0.3">
      <c r="A60" s="912">
        <v>10</v>
      </c>
      <c r="B60" s="913"/>
      <c r="C60" s="457"/>
      <c r="D60" s="457"/>
      <c r="E60" s="457"/>
      <c r="F60" s="458"/>
      <c r="G60" s="458"/>
      <c r="H60" s="458"/>
      <c r="I60" s="458"/>
      <c r="J60" s="458"/>
      <c r="K60" s="458"/>
      <c r="L60" s="457"/>
      <c r="M60" s="457"/>
      <c r="N60" s="457"/>
    </row>
    <row r="61" spans="1:14" ht="15" thickBot="1" x14ac:dyDescent="0.35">
      <c r="A61" s="914"/>
      <c r="B61" s="915"/>
      <c r="C61" s="460"/>
      <c r="D61" s="460"/>
      <c r="E61" s="460"/>
      <c r="F61" s="460"/>
      <c r="G61" s="460"/>
      <c r="H61" s="460"/>
      <c r="I61" s="460"/>
      <c r="J61" s="461"/>
      <c r="K61" s="461"/>
      <c r="L61" s="460"/>
      <c r="M61" s="460"/>
      <c r="N61" s="460"/>
    </row>
    <row r="62" spans="1:14" x14ac:dyDescent="0.3">
      <c r="A62" s="465"/>
      <c r="B62" s="465"/>
      <c r="C62" s="465"/>
      <c r="D62" s="465"/>
      <c r="E62" s="465"/>
      <c r="F62" s="465"/>
      <c r="G62" s="465"/>
      <c r="H62" s="465"/>
      <c r="I62" s="465"/>
      <c r="J62" s="465"/>
      <c r="K62" s="465"/>
      <c r="L62" s="465"/>
      <c r="M62" s="465"/>
      <c r="N62" s="465"/>
    </row>
    <row r="63" spans="1:14" x14ac:dyDescent="0.3">
      <c r="A63" s="1097" t="s">
        <v>301</v>
      </c>
      <c r="B63" s="1098"/>
      <c r="C63" s="1098"/>
      <c r="D63" s="1098"/>
      <c r="E63" s="1098"/>
      <c r="F63" s="1098"/>
      <c r="G63" s="1098"/>
      <c r="H63" s="1098"/>
      <c r="I63" s="1098"/>
      <c r="J63" s="1098"/>
      <c r="K63" s="1098"/>
      <c r="L63" s="1098"/>
      <c r="M63" s="1098"/>
      <c r="N63" s="1099"/>
    </row>
    <row r="64" spans="1:14" x14ac:dyDescent="0.3">
      <c r="A64" s="466" t="s">
        <v>302</v>
      </c>
      <c r="B64" s="1105" t="s">
        <v>303</v>
      </c>
      <c r="C64" s="1106"/>
      <c r="D64" s="1106"/>
      <c r="E64" s="1106"/>
      <c r="F64" s="1107"/>
      <c r="G64" s="1108" t="s">
        <v>417</v>
      </c>
      <c r="H64" s="1109"/>
      <c r="I64" s="1109" t="s">
        <v>418</v>
      </c>
      <c r="J64" s="1109"/>
      <c r="K64" s="1109" t="s">
        <v>304</v>
      </c>
      <c r="L64" s="1109"/>
      <c r="M64" s="1110" t="s">
        <v>419</v>
      </c>
      <c r="N64" s="1110"/>
    </row>
    <row r="65" spans="1:14" x14ac:dyDescent="0.3">
      <c r="A65" s="470" t="s">
        <v>438</v>
      </c>
      <c r="B65" s="1088" t="s">
        <v>439</v>
      </c>
      <c r="C65" s="1089"/>
      <c r="D65" s="1089"/>
      <c r="E65" s="1089"/>
      <c r="F65" s="1090"/>
      <c r="G65" s="1104" t="s">
        <v>325</v>
      </c>
      <c r="H65" s="1092"/>
      <c r="I65" s="1094"/>
      <c r="J65" s="1093"/>
      <c r="K65" s="1094" t="s">
        <v>325</v>
      </c>
      <c r="L65" s="1093"/>
      <c r="M65" s="1087"/>
      <c r="N65" s="1087"/>
    </row>
    <row r="66" spans="1:14" x14ac:dyDescent="0.3">
      <c r="A66" s="470" t="s">
        <v>438</v>
      </c>
      <c r="B66" s="471" t="s">
        <v>440</v>
      </c>
      <c r="C66" s="472"/>
      <c r="D66" s="472"/>
      <c r="E66" s="472"/>
      <c r="F66" s="473"/>
      <c r="G66" s="1104" t="s">
        <v>325</v>
      </c>
      <c r="H66" s="1092"/>
      <c r="I66" s="1094"/>
      <c r="J66" s="1093"/>
      <c r="K66" s="1094" t="s">
        <v>325</v>
      </c>
      <c r="L66" s="1093"/>
      <c r="M66" s="1087"/>
      <c r="N66" s="1087"/>
    </row>
    <row r="67" spans="1:14" x14ac:dyDescent="0.3">
      <c r="A67" s="470" t="s">
        <v>438</v>
      </c>
      <c r="B67" s="471" t="s">
        <v>441</v>
      </c>
      <c r="C67" s="472"/>
      <c r="D67" s="472"/>
      <c r="E67" s="472"/>
      <c r="F67" s="473"/>
      <c r="G67" s="1104" t="s">
        <v>325</v>
      </c>
      <c r="H67" s="1092"/>
      <c r="I67" s="1094"/>
      <c r="J67" s="1093"/>
      <c r="K67" s="1094" t="s">
        <v>325</v>
      </c>
      <c r="L67" s="1093"/>
      <c r="M67" s="1087"/>
      <c r="N67" s="1087"/>
    </row>
    <row r="68" spans="1:14" x14ac:dyDescent="0.3">
      <c r="A68" s="470" t="s">
        <v>442</v>
      </c>
      <c r="B68" s="1088" t="s">
        <v>443</v>
      </c>
      <c r="C68" s="1089"/>
      <c r="D68" s="1089"/>
      <c r="E68" s="1089"/>
      <c r="F68" s="1090"/>
      <c r="G68" s="1091">
        <v>20</v>
      </c>
      <c r="H68" s="1092"/>
      <c r="I68" s="1093"/>
      <c r="J68" s="1093"/>
      <c r="K68" s="1094">
        <v>20</v>
      </c>
      <c r="L68" s="1093"/>
      <c r="M68" s="1087"/>
      <c r="N68" s="1087"/>
    </row>
    <row r="69" spans="1:14" x14ac:dyDescent="0.3">
      <c r="A69" s="470" t="s">
        <v>1</v>
      </c>
      <c r="B69" s="1088" t="s">
        <v>444</v>
      </c>
      <c r="C69" s="1089"/>
      <c r="D69" s="1089"/>
      <c r="E69" s="1089"/>
      <c r="F69" s="1090"/>
      <c r="G69" s="1091">
        <v>20</v>
      </c>
      <c r="H69" s="1092"/>
      <c r="I69" s="1093"/>
      <c r="J69" s="1093"/>
      <c r="K69" s="1094">
        <v>20</v>
      </c>
      <c r="L69" s="1093"/>
      <c r="M69" s="1087"/>
      <c r="N69" s="1087"/>
    </row>
    <row r="70" spans="1:14" x14ac:dyDescent="0.3">
      <c r="A70" s="470" t="s">
        <v>445</v>
      </c>
      <c r="B70" s="1088" t="s">
        <v>446</v>
      </c>
      <c r="C70" s="1089"/>
      <c r="D70" s="1089"/>
      <c r="E70" s="1089"/>
      <c r="F70" s="1090"/>
      <c r="G70" s="1091">
        <v>20</v>
      </c>
      <c r="H70" s="1092"/>
      <c r="I70" s="1093"/>
      <c r="J70" s="1093"/>
      <c r="K70" s="1093">
        <v>20</v>
      </c>
      <c r="L70" s="1093"/>
      <c r="M70" s="1087"/>
      <c r="N70" s="1087"/>
    </row>
    <row r="71" spans="1:14" x14ac:dyDescent="0.3">
      <c r="A71" s="470" t="s">
        <v>447</v>
      </c>
      <c r="B71" s="471" t="s">
        <v>448</v>
      </c>
      <c r="C71" s="472"/>
      <c r="D71" s="472"/>
      <c r="E71" s="472"/>
      <c r="F71" s="473"/>
      <c r="G71" s="1091">
        <v>20</v>
      </c>
      <c r="H71" s="1092"/>
      <c r="I71" s="1100"/>
      <c r="J71" s="1101"/>
      <c r="K71" s="1100">
        <v>20</v>
      </c>
      <c r="L71" s="1101"/>
      <c r="M71" s="1102"/>
      <c r="N71" s="1103"/>
    </row>
    <row r="72" spans="1:14" x14ac:dyDescent="0.3">
      <c r="A72" s="470" t="s">
        <v>449</v>
      </c>
      <c r="B72" s="1088" t="s">
        <v>450</v>
      </c>
      <c r="C72" s="1089"/>
      <c r="D72" s="1089"/>
      <c r="E72" s="1089"/>
      <c r="F72" s="1090"/>
      <c r="G72" s="1091">
        <v>20</v>
      </c>
      <c r="H72" s="1092"/>
      <c r="I72" s="1093"/>
      <c r="J72" s="1093"/>
      <c r="K72" s="1093">
        <v>20</v>
      </c>
      <c r="L72" s="1093"/>
      <c r="M72" s="1087"/>
      <c r="N72" s="1087"/>
    </row>
    <row r="73" spans="1:14" x14ac:dyDescent="0.3">
      <c r="A73" s="467">
        <v>9</v>
      </c>
      <c r="B73" s="1095" t="s">
        <v>305</v>
      </c>
      <c r="C73" s="1095"/>
      <c r="D73" s="1095"/>
      <c r="E73" s="1095"/>
      <c r="F73" s="1095"/>
      <c r="G73" s="1095"/>
      <c r="H73" s="1095"/>
      <c r="I73" s="1095"/>
      <c r="J73" s="1095"/>
      <c r="K73" s="1095"/>
      <c r="L73" s="1096"/>
      <c r="M73" s="1061">
        <v>0</v>
      </c>
      <c r="N73" s="1061"/>
    </row>
    <row r="74" spans="1:14" x14ac:dyDescent="0.3">
      <c r="A74" s="465"/>
      <c r="B74" s="465"/>
      <c r="C74" s="465"/>
      <c r="D74" s="465"/>
      <c r="E74" s="465"/>
      <c r="F74" s="465"/>
      <c r="G74" s="465"/>
      <c r="H74" s="465"/>
      <c r="I74" s="465"/>
      <c r="J74" s="465"/>
      <c r="K74" s="465"/>
      <c r="L74" s="465"/>
      <c r="M74" s="465"/>
      <c r="N74" s="465"/>
    </row>
    <row r="75" spans="1:14" x14ac:dyDescent="0.3">
      <c r="A75" s="1097" t="s">
        <v>306</v>
      </c>
      <c r="B75" s="1098"/>
      <c r="C75" s="1098"/>
      <c r="D75" s="1098"/>
      <c r="E75" s="1098"/>
      <c r="F75" s="1098"/>
      <c r="G75" s="1098"/>
      <c r="H75" s="1098"/>
      <c r="I75" s="1098"/>
      <c r="J75" s="1098"/>
      <c r="K75" s="1098"/>
      <c r="L75" s="1098"/>
      <c r="M75" s="1098"/>
      <c r="N75" s="1099"/>
    </row>
    <row r="76" spans="1:14" x14ac:dyDescent="0.3">
      <c r="A76" s="1078" t="s">
        <v>307</v>
      </c>
      <c r="B76" s="1079"/>
      <c r="C76" s="1079"/>
      <c r="D76" s="1080"/>
      <c r="E76" s="1078" t="s">
        <v>115</v>
      </c>
      <c r="F76" s="1079"/>
      <c r="G76" s="1079"/>
      <c r="H76" s="1079"/>
      <c r="I76" s="1079"/>
      <c r="J76" s="1079"/>
      <c r="K76" s="1079"/>
      <c r="L76" s="1079"/>
      <c r="M76" s="1057" t="s">
        <v>308</v>
      </c>
      <c r="N76" s="1059"/>
    </row>
    <row r="77" spans="1:14" x14ac:dyDescent="0.3">
      <c r="A77" s="1081" t="s">
        <v>451</v>
      </c>
      <c r="B77" s="1082"/>
      <c r="C77" s="1082"/>
      <c r="D77" s="1083"/>
      <c r="E77" s="1068" t="s">
        <v>458</v>
      </c>
      <c r="F77" s="1069"/>
      <c r="G77" s="1069"/>
      <c r="H77" s="1069"/>
      <c r="I77" s="1069"/>
      <c r="J77" s="1069"/>
      <c r="K77" s="1069"/>
      <c r="L77" s="1070"/>
      <c r="M77" s="1074">
        <v>1037</v>
      </c>
      <c r="N77" s="1075"/>
    </row>
    <row r="78" spans="1:14" x14ac:dyDescent="0.3">
      <c r="A78" s="1084"/>
      <c r="B78" s="1085"/>
      <c r="C78" s="1085"/>
      <c r="D78" s="1086"/>
      <c r="E78" s="1071"/>
      <c r="F78" s="1072"/>
      <c r="G78" s="1072"/>
      <c r="H78" s="1072"/>
      <c r="I78" s="1072"/>
      <c r="J78" s="1072"/>
      <c r="K78" s="1072"/>
      <c r="L78" s="1073"/>
      <c r="M78" s="1076"/>
      <c r="N78" s="1077"/>
    </row>
    <row r="79" spans="1:14" x14ac:dyDescent="0.3">
      <c r="A79" s="1062" t="s">
        <v>451</v>
      </c>
      <c r="B79" s="1063"/>
      <c r="C79" s="1063"/>
      <c r="D79" s="1064"/>
      <c r="E79" s="1068" t="s">
        <v>459</v>
      </c>
      <c r="F79" s="1069"/>
      <c r="G79" s="1069"/>
      <c r="H79" s="1069"/>
      <c r="I79" s="1069"/>
      <c r="J79" s="1069"/>
      <c r="K79" s="1069"/>
      <c r="L79" s="1070"/>
      <c r="M79" s="1074">
        <v>915</v>
      </c>
      <c r="N79" s="1075"/>
    </row>
    <row r="80" spans="1:14" x14ac:dyDescent="0.3">
      <c r="A80" s="1065"/>
      <c r="B80" s="1066"/>
      <c r="C80" s="1066"/>
      <c r="D80" s="1067"/>
      <c r="E80" s="1071"/>
      <c r="F80" s="1072"/>
      <c r="G80" s="1072"/>
      <c r="H80" s="1072"/>
      <c r="I80" s="1072"/>
      <c r="J80" s="1072"/>
      <c r="K80" s="1072"/>
      <c r="L80" s="1073"/>
      <c r="M80" s="1076"/>
      <c r="N80" s="1077"/>
    </row>
    <row r="81" spans="1:14" x14ac:dyDescent="0.3">
      <c r="A81" s="1062" t="s">
        <v>452</v>
      </c>
      <c r="B81" s="1063"/>
      <c r="C81" s="1063"/>
      <c r="D81" s="1064"/>
      <c r="E81" s="1068" t="s">
        <v>453</v>
      </c>
      <c r="F81" s="1069"/>
      <c r="G81" s="1069"/>
      <c r="H81" s="1069"/>
      <c r="I81" s="1069"/>
      <c r="J81" s="1069"/>
      <c r="K81" s="1069"/>
      <c r="L81" s="1070"/>
      <c r="M81" s="1074">
        <v>150</v>
      </c>
      <c r="N81" s="1075"/>
    </row>
    <row r="82" spans="1:14" x14ac:dyDescent="0.3">
      <c r="A82" s="1065"/>
      <c r="B82" s="1066"/>
      <c r="C82" s="1066"/>
      <c r="D82" s="1067"/>
      <c r="E82" s="1071"/>
      <c r="F82" s="1072"/>
      <c r="G82" s="1072"/>
      <c r="H82" s="1072"/>
      <c r="I82" s="1072"/>
      <c r="J82" s="1072"/>
      <c r="K82" s="1072"/>
      <c r="L82" s="1073"/>
      <c r="M82" s="1076"/>
      <c r="N82" s="1077"/>
    </row>
    <row r="83" spans="1:14" x14ac:dyDescent="0.3">
      <c r="A83" s="1057" t="s">
        <v>309</v>
      </c>
      <c r="B83" s="1058"/>
      <c r="C83" s="1058"/>
      <c r="D83" s="1058"/>
      <c r="E83" s="1058"/>
      <c r="F83" s="1058"/>
      <c r="G83" s="1058"/>
      <c r="H83" s="1058"/>
      <c r="I83" s="1058"/>
      <c r="J83" s="1058"/>
      <c r="K83" s="1058"/>
      <c r="L83" s="1059"/>
      <c r="M83" s="1060">
        <v>1000</v>
      </c>
      <c r="N83" s="1061"/>
    </row>
  </sheetData>
  <mergeCells count="161">
    <mergeCell ref="B24:G24"/>
    <mergeCell ref="I24:N24"/>
    <mergeCell ref="A11:B18"/>
    <mergeCell ref="A19:N19"/>
    <mergeCell ref="B20:G20"/>
    <mergeCell ref="I20:N20"/>
    <mergeCell ref="B22:G22"/>
    <mergeCell ref="I21:N21"/>
    <mergeCell ref="K7:L7"/>
    <mergeCell ref="M7:N7"/>
    <mergeCell ref="A9:B9"/>
    <mergeCell ref="C9:N9"/>
    <mergeCell ref="A10:B10"/>
    <mergeCell ref="C10:N10"/>
    <mergeCell ref="I22:N22"/>
    <mergeCell ref="B23:G23"/>
    <mergeCell ref="I23:N23"/>
    <mergeCell ref="C11:N18"/>
    <mergeCell ref="B21:G21"/>
    <mergeCell ref="I26:J26"/>
    <mergeCell ref="K26:L26"/>
    <mergeCell ref="M26:N26"/>
    <mergeCell ref="A27:H27"/>
    <mergeCell ref="I27:J27"/>
    <mergeCell ref="K27:L27"/>
    <mergeCell ref="M27:N27"/>
    <mergeCell ref="A1:N1"/>
    <mergeCell ref="A3:D3"/>
    <mergeCell ref="E3:H3"/>
    <mergeCell ref="I3:N3"/>
    <mergeCell ref="A4:D5"/>
    <mergeCell ref="E4:H5"/>
    <mergeCell ref="I4:N5"/>
    <mergeCell ref="A2:N2"/>
    <mergeCell ref="M8:N8"/>
    <mergeCell ref="A8:D8"/>
    <mergeCell ref="E8:H8"/>
    <mergeCell ref="I8:J8"/>
    <mergeCell ref="K8:L8"/>
    <mergeCell ref="A6:D7"/>
    <mergeCell ref="E6:H7"/>
    <mergeCell ref="I6:N6"/>
    <mergeCell ref="I7:J7"/>
    <mergeCell ref="A30:H30"/>
    <mergeCell ref="I30:J30"/>
    <mergeCell ref="K30:L30"/>
    <mergeCell ref="M30:N30"/>
    <mergeCell ref="A29:H29"/>
    <mergeCell ref="I29:J29"/>
    <mergeCell ref="K29:L29"/>
    <mergeCell ref="M29:N29"/>
    <mergeCell ref="K28:L28"/>
    <mergeCell ref="M28:N28"/>
    <mergeCell ref="A25:N25"/>
    <mergeCell ref="A26:H26"/>
    <mergeCell ref="A34:H34"/>
    <mergeCell ref="I34:J34"/>
    <mergeCell ref="K34:L34"/>
    <mergeCell ref="M34:N34"/>
    <mergeCell ref="A35:H35"/>
    <mergeCell ref="I35:J35"/>
    <mergeCell ref="K35:L35"/>
    <mergeCell ref="M35:N35"/>
    <mergeCell ref="A33:H33"/>
    <mergeCell ref="I33:J33"/>
    <mergeCell ref="K33:L33"/>
    <mergeCell ref="M33:N33"/>
    <mergeCell ref="A31:H31"/>
    <mergeCell ref="I31:J31"/>
    <mergeCell ref="K31:L31"/>
    <mergeCell ref="M31:N31"/>
    <mergeCell ref="K32:L32"/>
    <mergeCell ref="M32:N32"/>
    <mergeCell ref="A32:H32"/>
    <mergeCell ref="I32:J32"/>
    <mergeCell ref="A28:H28"/>
    <mergeCell ref="I28:J28"/>
    <mergeCell ref="M36:N36"/>
    <mergeCell ref="A40:N40"/>
    <mergeCell ref="A41:B41"/>
    <mergeCell ref="A38:H38"/>
    <mergeCell ref="I38:J38"/>
    <mergeCell ref="K38:L38"/>
    <mergeCell ref="M38:N38"/>
    <mergeCell ref="A37:H37"/>
    <mergeCell ref="I37:J37"/>
    <mergeCell ref="K37:L37"/>
    <mergeCell ref="M37:N37"/>
    <mergeCell ref="A42:B43"/>
    <mergeCell ref="A44:B45"/>
    <mergeCell ref="A46:B47"/>
    <mergeCell ref="A48:B49"/>
    <mergeCell ref="A50:B51"/>
    <mergeCell ref="A52:B53"/>
    <mergeCell ref="A36:H36"/>
    <mergeCell ref="I36:J36"/>
    <mergeCell ref="K36:L36"/>
    <mergeCell ref="A54:B55"/>
    <mergeCell ref="A56:B57"/>
    <mergeCell ref="A58:B59"/>
    <mergeCell ref="A60:B61"/>
    <mergeCell ref="A63:N63"/>
    <mergeCell ref="B64:F64"/>
    <mergeCell ref="G64:H64"/>
    <mergeCell ref="I64:J64"/>
    <mergeCell ref="K64:L64"/>
    <mergeCell ref="M64:N64"/>
    <mergeCell ref="M65:N65"/>
    <mergeCell ref="B68:F68"/>
    <mergeCell ref="G68:H68"/>
    <mergeCell ref="I68:J68"/>
    <mergeCell ref="K68:L68"/>
    <mergeCell ref="M68:N68"/>
    <mergeCell ref="B65:F65"/>
    <mergeCell ref="G65:H65"/>
    <mergeCell ref="I65:J65"/>
    <mergeCell ref="K65:L65"/>
    <mergeCell ref="G66:H66"/>
    <mergeCell ref="G67:H67"/>
    <mergeCell ref="I66:J66"/>
    <mergeCell ref="I67:J67"/>
    <mergeCell ref="K66:L66"/>
    <mergeCell ref="K67:L67"/>
    <mergeCell ref="M66:N66"/>
    <mergeCell ref="M67:N67"/>
    <mergeCell ref="M69:N69"/>
    <mergeCell ref="B69:F69"/>
    <mergeCell ref="G69:H69"/>
    <mergeCell ref="I69:J69"/>
    <mergeCell ref="K69:L69"/>
    <mergeCell ref="M72:N72"/>
    <mergeCell ref="B73:L73"/>
    <mergeCell ref="M73:N73"/>
    <mergeCell ref="A75:N75"/>
    <mergeCell ref="B72:F72"/>
    <mergeCell ref="G72:H72"/>
    <mergeCell ref="I72:J72"/>
    <mergeCell ref="K72:L72"/>
    <mergeCell ref="B70:F70"/>
    <mergeCell ref="I70:J70"/>
    <mergeCell ref="K70:L70"/>
    <mergeCell ref="M70:N70"/>
    <mergeCell ref="G70:H70"/>
    <mergeCell ref="G71:H71"/>
    <mergeCell ref="I71:J71"/>
    <mergeCell ref="K71:L71"/>
    <mergeCell ref="M71:N71"/>
    <mergeCell ref="A83:L83"/>
    <mergeCell ref="M83:N83"/>
    <mergeCell ref="A79:D80"/>
    <mergeCell ref="E79:L80"/>
    <mergeCell ref="M79:N80"/>
    <mergeCell ref="A81:D82"/>
    <mergeCell ref="E81:L82"/>
    <mergeCell ref="M81:N82"/>
    <mergeCell ref="A76:D76"/>
    <mergeCell ref="E76:L76"/>
    <mergeCell ref="M76:N76"/>
    <mergeCell ref="A77:D78"/>
    <mergeCell ref="E77:L78"/>
    <mergeCell ref="M77:N78"/>
  </mergeCell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85"/>
  <sheetViews>
    <sheetView topLeftCell="A48" workbookViewId="0">
      <selection activeCell="C9" sqref="C9:N9"/>
    </sheetView>
  </sheetViews>
  <sheetFormatPr defaultRowHeight="14.4" x14ac:dyDescent="0.3"/>
  <sheetData>
    <row r="1" spans="1:14" ht="17.399999999999999" x14ac:dyDescent="0.3">
      <c r="A1" s="1042" t="s">
        <v>460</v>
      </c>
      <c r="B1" s="1042"/>
      <c r="C1" s="1042"/>
      <c r="D1" s="1042"/>
      <c r="E1" s="1042"/>
      <c r="F1" s="1042"/>
      <c r="G1" s="1042"/>
      <c r="H1" s="1042"/>
      <c r="I1" s="1042"/>
      <c r="J1" s="1042"/>
      <c r="K1" s="1042"/>
      <c r="L1" s="1042"/>
      <c r="M1" s="1042"/>
      <c r="N1" s="1042"/>
    </row>
    <row r="2" spans="1:14" ht="15" x14ac:dyDescent="0.25">
      <c r="A2" s="430"/>
      <c r="B2" s="430"/>
      <c r="C2" s="430"/>
      <c r="D2" s="430"/>
      <c r="E2" s="430"/>
      <c r="F2" s="430"/>
      <c r="G2" s="430"/>
      <c r="H2" s="430"/>
      <c r="I2" s="430"/>
      <c r="J2" s="430"/>
      <c r="K2" s="430"/>
      <c r="L2" s="430"/>
      <c r="M2" s="430"/>
      <c r="N2" s="430"/>
    </row>
    <row r="3" spans="1:14" ht="26.25" customHeight="1" x14ac:dyDescent="0.25">
      <c r="A3" s="817" t="s">
        <v>461</v>
      </c>
      <c r="B3" s="818"/>
      <c r="C3" s="818"/>
      <c r="D3" s="819"/>
      <c r="E3" s="1135" t="s">
        <v>404</v>
      </c>
      <c r="F3" s="1136"/>
      <c r="G3" s="1136"/>
      <c r="H3" s="1137"/>
      <c r="I3" s="1046" t="s">
        <v>405</v>
      </c>
      <c r="J3" s="1047"/>
      <c r="K3" s="1047"/>
      <c r="L3" s="1047"/>
      <c r="M3" s="1047"/>
      <c r="N3" s="1048"/>
    </row>
    <row r="4" spans="1:14" ht="15" customHeight="1" x14ac:dyDescent="0.3">
      <c r="A4" s="832" t="s">
        <v>462</v>
      </c>
      <c r="B4" s="833"/>
      <c r="C4" s="833"/>
      <c r="D4" s="834"/>
      <c r="E4" s="838"/>
      <c r="F4" s="839"/>
      <c r="G4" s="839"/>
      <c r="H4" s="839"/>
      <c r="I4" s="840" t="s">
        <v>429</v>
      </c>
      <c r="J4" s="841"/>
      <c r="K4" s="841"/>
      <c r="L4" s="1111"/>
      <c r="M4" s="1111"/>
      <c r="N4" s="1112"/>
    </row>
    <row r="5" spans="1:14" x14ac:dyDescent="0.3">
      <c r="A5" s="835"/>
      <c r="B5" s="836"/>
      <c r="C5" s="836"/>
      <c r="D5" s="837"/>
      <c r="E5" s="839"/>
      <c r="F5" s="839"/>
      <c r="G5" s="839"/>
      <c r="H5" s="839"/>
      <c r="I5" s="1113"/>
      <c r="J5" s="1114"/>
      <c r="K5" s="1114"/>
      <c r="L5" s="1114"/>
      <c r="M5" s="1114"/>
      <c r="N5" s="1115"/>
    </row>
    <row r="6" spans="1:14" x14ac:dyDescent="0.3">
      <c r="A6" s="847" t="s">
        <v>274</v>
      </c>
      <c r="B6" s="848"/>
      <c r="C6" s="848"/>
      <c r="D6" s="849"/>
      <c r="E6" s="853" t="s">
        <v>430</v>
      </c>
      <c r="F6" s="853"/>
      <c r="G6" s="853"/>
      <c r="H6" s="854"/>
      <c r="I6" s="857" t="s">
        <v>275</v>
      </c>
      <c r="J6" s="857"/>
      <c r="K6" s="857"/>
      <c r="L6" s="857"/>
      <c r="M6" s="857"/>
      <c r="N6" s="857"/>
    </row>
    <row r="7" spans="1:14" x14ac:dyDescent="0.3">
      <c r="A7" s="850"/>
      <c r="B7" s="851"/>
      <c r="C7" s="851"/>
      <c r="D7" s="852"/>
      <c r="E7" s="855"/>
      <c r="F7" s="855"/>
      <c r="G7" s="855"/>
      <c r="H7" s="856"/>
      <c r="I7" s="858">
        <v>2020</v>
      </c>
      <c r="J7" s="859"/>
      <c r="K7" s="860">
        <v>2021</v>
      </c>
      <c r="L7" s="860"/>
      <c r="M7" s="860">
        <v>2022</v>
      </c>
      <c r="N7" s="860"/>
    </row>
    <row r="8" spans="1:14" x14ac:dyDescent="0.3">
      <c r="A8" s="824" t="s">
        <v>276</v>
      </c>
      <c r="B8" s="825"/>
      <c r="C8" s="825"/>
      <c r="D8" s="826"/>
      <c r="E8" s="827"/>
      <c r="F8" s="827"/>
      <c r="G8" s="827"/>
      <c r="H8" s="828"/>
      <c r="I8" s="829" t="s">
        <v>277</v>
      </c>
      <c r="J8" s="830"/>
      <c r="K8" s="831"/>
      <c r="L8" s="831"/>
      <c r="M8" s="831"/>
      <c r="N8" s="831"/>
    </row>
    <row r="9" spans="1:14" ht="48.75" customHeight="1" x14ac:dyDescent="0.25">
      <c r="A9" s="809" t="s">
        <v>278</v>
      </c>
      <c r="B9" s="810"/>
      <c r="C9" s="811" t="s">
        <v>469</v>
      </c>
      <c r="D9" s="1036"/>
      <c r="E9" s="1036"/>
      <c r="F9" s="1036"/>
      <c r="G9" s="1036"/>
      <c r="H9" s="1036"/>
      <c r="I9" s="1036"/>
      <c r="J9" s="1036"/>
      <c r="K9" s="1036"/>
      <c r="L9" s="1036"/>
      <c r="M9" s="1036"/>
      <c r="N9" s="1037"/>
    </row>
    <row r="10" spans="1:14" ht="15" x14ac:dyDescent="0.25">
      <c r="A10" s="809"/>
      <c r="B10" s="810"/>
      <c r="C10" s="811"/>
      <c r="D10" s="1022"/>
      <c r="E10" s="1022"/>
      <c r="F10" s="1022"/>
      <c r="G10" s="1022"/>
      <c r="H10" s="1022"/>
      <c r="I10" s="1022"/>
      <c r="J10" s="1022"/>
      <c r="K10" s="1022"/>
      <c r="L10" s="1022"/>
      <c r="M10" s="1022"/>
      <c r="N10" s="1023"/>
    </row>
    <row r="11" spans="1:14" x14ac:dyDescent="0.3">
      <c r="A11" s="861" t="s">
        <v>279</v>
      </c>
      <c r="B11" s="862"/>
      <c r="C11" s="1138" t="s">
        <v>475</v>
      </c>
      <c r="D11" s="1139"/>
      <c r="E11" s="1139"/>
      <c r="F11" s="1139"/>
      <c r="G11" s="1139"/>
      <c r="H11" s="1139"/>
      <c r="I11" s="1139"/>
      <c r="J11" s="1139"/>
      <c r="K11" s="1139"/>
      <c r="L11" s="1139"/>
      <c r="M11" s="1139"/>
      <c r="N11" s="1140"/>
    </row>
    <row r="12" spans="1:14" x14ac:dyDescent="0.3">
      <c r="A12" s="863"/>
      <c r="B12" s="864"/>
      <c r="C12" s="1141"/>
      <c r="D12" s="1142"/>
      <c r="E12" s="1142"/>
      <c r="F12" s="1142"/>
      <c r="G12" s="1142"/>
      <c r="H12" s="1142"/>
      <c r="I12" s="1142"/>
      <c r="J12" s="1142"/>
      <c r="K12" s="1142"/>
      <c r="L12" s="1142"/>
      <c r="M12" s="1142"/>
      <c r="N12" s="1143"/>
    </row>
    <row r="13" spans="1:14" x14ac:dyDescent="0.3">
      <c r="A13" s="863"/>
      <c r="B13" s="864"/>
      <c r="C13" s="1141"/>
      <c r="D13" s="1142"/>
      <c r="E13" s="1142"/>
      <c r="F13" s="1142"/>
      <c r="G13" s="1142"/>
      <c r="H13" s="1142"/>
      <c r="I13" s="1142"/>
      <c r="J13" s="1142"/>
      <c r="K13" s="1142"/>
      <c r="L13" s="1142"/>
      <c r="M13" s="1142"/>
      <c r="N13" s="1143"/>
    </row>
    <row r="14" spans="1:14" x14ac:dyDescent="0.3">
      <c r="A14" s="863"/>
      <c r="B14" s="864"/>
      <c r="C14" s="1141"/>
      <c r="D14" s="1142"/>
      <c r="E14" s="1142"/>
      <c r="F14" s="1142"/>
      <c r="G14" s="1142"/>
      <c r="H14" s="1142"/>
      <c r="I14" s="1142"/>
      <c r="J14" s="1142"/>
      <c r="K14" s="1142"/>
      <c r="L14" s="1142"/>
      <c r="M14" s="1142"/>
      <c r="N14" s="1143"/>
    </row>
    <row r="15" spans="1:14" x14ac:dyDescent="0.3">
      <c r="A15" s="863"/>
      <c r="B15" s="864"/>
      <c r="C15" s="1141"/>
      <c r="D15" s="1142"/>
      <c r="E15" s="1142"/>
      <c r="F15" s="1142"/>
      <c r="G15" s="1142"/>
      <c r="H15" s="1142"/>
      <c r="I15" s="1142"/>
      <c r="J15" s="1142"/>
      <c r="K15" s="1142"/>
      <c r="L15" s="1142"/>
      <c r="M15" s="1142"/>
      <c r="N15" s="1143"/>
    </row>
    <row r="16" spans="1:14" x14ac:dyDescent="0.3">
      <c r="A16" s="863"/>
      <c r="B16" s="864"/>
      <c r="C16" s="1141"/>
      <c r="D16" s="1142"/>
      <c r="E16" s="1142"/>
      <c r="F16" s="1142"/>
      <c r="G16" s="1142"/>
      <c r="H16" s="1142"/>
      <c r="I16" s="1142"/>
      <c r="J16" s="1142"/>
      <c r="K16" s="1142"/>
      <c r="L16" s="1142"/>
      <c r="M16" s="1142"/>
      <c r="N16" s="1143"/>
    </row>
    <row r="17" spans="1:14" x14ac:dyDescent="0.3">
      <c r="A17" s="863"/>
      <c r="B17" s="864"/>
      <c r="C17" s="1141"/>
      <c r="D17" s="1142"/>
      <c r="E17" s="1142"/>
      <c r="F17" s="1142"/>
      <c r="G17" s="1142"/>
      <c r="H17" s="1142"/>
      <c r="I17" s="1142"/>
      <c r="J17" s="1142"/>
      <c r="K17" s="1142"/>
      <c r="L17" s="1142"/>
      <c r="M17" s="1142"/>
      <c r="N17" s="1143"/>
    </row>
    <row r="18" spans="1:14" x14ac:dyDescent="0.3">
      <c r="A18" s="863"/>
      <c r="B18" s="864"/>
      <c r="C18" s="1141"/>
      <c r="D18" s="1142"/>
      <c r="E18" s="1142"/>
      <c r="F18" s="1142"/>
      <c r="G18" s="1142"/>
      <c r="H18" s="1142"/>
      <c r="I18" s="1142"/>
      <c r="J18" s="1142"/>
      <c r="K18" s="1142"/>
      <c r="L18" s="1142"/>
      <c r="M18" s="1142"/>
      <c r="N18" s="1143"/>
    </row>
    <row r="19" spans="1:14" ht="7.5" customHeight="1" x14ac:dyDescent="0.3">
      <c r="A19" s="863"/>
      <c r="B19" s="864"/>
      <c r="C19" s="1141"/>
      <c r="D19" s="1142"/>
      <c r="E19" s="1142"/>
      <c r="F19" s="1142"/>
      <c r="G19" s="1142"/>
      <c r="H19" s="1142"/>
      <c r="I19" s="1142"/>
      <c r="J19" s="1142"/>
      <c r="K19" s="1142"/>
      <c r="L19" s="1142"/>
      <c r="M19" s="1142"/>
      <c r="N19" s="1143"/>
    </row>
    <row r="20" spans="1:14" ht="15" hidden="1" x14ac:dyDescent="0.25">
      <c r="A20" s="863"/>
      <c r="B20" s="864"/>
      <c r="C20" s="1141"/>
      <c r="D20" s="1142"/>
      <c r="E20" s="1142"/>
      <c r="F20" s="1142"/>
      <c r="G20" s="1142"/>
      <c r="H20" s="1142"/>
      <c r="I20" s="1142"/>
      <c r="J20" s="1142"/>
      <c r="K20" s="1142"/>
      <c r="L20" s="1142"/>
      <c r="M20" s="1142"/>
      <c r="N20" s="1143"/>
    </row>
    <row r="21" spans="1:14" ht="15" hidden="1" x14ac:dyDescent="0.25">
      <c r="A21" s="863"/>
      <c r="B21" s="864"/>
      <c r="C21" s="1141"/>
      <c r="D21" s="1142"/>
      <c r="E21" s="1142"/>
      <c r="F21" s="1142"/>
      <c r="G21" s="1142"/>
      <c r="H21" s="1142"/>
      <c r="I21" s="1142"/>
      <c r="J21" s="1142"/>
      <c r="K21" s="1142"/>
      <c r="L21" s="1142"/>
      <c r="M21" s="1142"/>
      <c r="N21" s="1143"/>
    </row>
    <row r="22" spans="1:14" ht="15" hidden="1" x14ac:dyDescent="0.25">
      <c r="A22" s="863"/>
      <c r="B22" s="864"/>
      <c r="C22" s="1141"/>
      <c r="D22" s="1142"/>
      <c r="E22" s="1142"/>
      <c r="F22" s="1142"/>
      <c r="G22" s="1142"/>
      <c r="H22" s="1142"/>
      <c r="I22" s="1142"/>
      <c r="J22" s="1142"/>
      <c r="K22" s="1142"/>
      <c r="L22" s="1142"/>
      <c r="M22" s="1142"/>
      <c r="N22" s="1143"/>
    </row>
    <row r="23" spans="1:14" ht="15" hidden="1" x14ac:dyDescent="0.25">
      <c r="A23" s="865"/>
      <c r="B23" s="866"/>
      <c r="C23" s="1144"/>
      <c r="D23" s="1145"/>
      <c r="E23" s="1145"/>
      <c r="F23" s="1145"/>
      <c r="G23" s="1145"/>
      <c r="H23" s="1145"/>
      <c r="I23" s="1145"/>
      <c r="J23" s="1145"/>
      <c r="K23" s="1145"/>
      <c r="L23" s="1145"/>
      <c r="M23" s="1145"/>
      <c r="N23" s="1146"/>
    </row>
    <row r="24" spans="1:14" ht="15" x14ac:dyDescent="0.25">
      <c r="A24" s="876" t="s">
        <v>0</v>
      </c>
      <c r="B24" s="877"/>
      <c r="C24" s="877"/>
      <c r="D24" s="877"/>
      <c r="E24" s="877"/>
      <c r="F24" s="877"/>
      <c r="G24" s="877"/>
      <c r="H24" s="877"/>
      <c r="I24" s="877"/>
      <c r="J24" s="877"/>
      <c r="K24" s="877"/>
      <c r="L24" s="877"/>
      <c r="M24" s="877"/>
      <c r="N24" s="878"/>
    </row>
    <row r="25" spans="1:14" ht="30.75" customHeight="1" x14ac:dyDescent="0.25">
      <c r="A25" s="455">
        <v>1</v>
      </c>
      <c r="B25" s="803" t="s">
        <v>463</v>
      </c>
      <c r="C25" s="804"/>
      <c r="D25" s="804"/>
      <c r="E25" s="804"/>
      <c r="F25" s="804"/>
      <c r="G25" s="805"/>
      <c r="H25" s="455">
        <v>6</v>
      </c>
      <c r="I25" s="806"/>
      <c r="J25" s="807"/>
      <c r="K25" s="807"/>
      <c r="L25" s="807"/>
      <c r="M25" s="807"/>
      <c r="N25" s="808"/>
    </row>
    <row r="26" spans="1:14" ht="29.25" customHeight="1" x14ac:dyDescent="0.25">
      <c r="A26" s="455">
        <v>2</v>
      </c>
      <c r="B26" s="803" t="s">
        <v>470</v>
      </c>
      <c r="C26" s="804"/>
      <c r="D26" s="804"/>
      <c r="E26" s="804"/>
      <c r="F26" s="804"/>
      <c r="G26" s="805"/>
      <c r="H26" s="455">
        <v>7</v>
      </c>
      <c r="I26" s="803"/>
      <c r="J26" s="804"/>
      <c r="K26" s="804"/>
      <c r="L26" s="804"/>
      <c r="M26" s="804"/>
      <c r="N26" s="805"/>
    </row>
    <row r="27" spans="1:14" ht="31.5" customHeight="1" x14ac:dyDescent="0.25">
      <c r="A27" s="455">
        <v>3</v>
      </c>
      <c r="B27" s="803" t="s">
        <v>464</v>
      </c>
      <c r="C27" s="804"/>
      <c r="D27" s="804"/>
      <c r="E27" s="804"/>
      <c r="F27" s="804"/>
      <c r="G27" s="805"/>
      <c r="H27" s="455">
        <v>8</v>
      </c>
      <c r="I27" s="803"/>
      <c r="J27" s="804"/>
      <c r="K27" s="804"/>
      <c r="L27" s="804"/>
      <c r="M27" s="804"/>
      <c r="N27" s="805"/>
    </row>
    <row r="28" spans="1:14" ht="28.5" customHeight="1" x14ac:dyDescent="0.25">
      <c r="A28" s="455">
        <v>4</v>
      </c>
      <c r="B28" s="803"/>
      <c r="C28" s="804"/>
      <c r="D28" s="804"/>
      <c r="E28" s="804"/>
      <c r="F28" s="804"/>
      <c r="G28" s="805"/>
      <c r="H28" s="455">
        <v>9</v>
      </c>
      <c r="I28" s="803"/>
      <c r="J28" s="804"/>
      <c r="K28" s="804"/>
      <c r="L28" s="804"/>
      <c r="M28" s="804"/>
      <c r="N28" s="805"/>
    </row>
    <row r="29" spans="1:14" ht="28.5" customHeight="1" x14ac:dyDescent="0.25">
      <c r="A29" s="455">
        <v>5</v>
      </c>
      <c r="B29" s="803"/>
      <c r="C29" s="804"/>
      <c r="D29" s="804"/>
      <c r="E29" s="804"/>
      <c r="F29" s="804"/>
      <c r="G29" s="805"/>
      <c r="H29" s="455">
        <v>10</v>
      </c>
      <c r="I29" s="883"/>
      <c r="J29" s="883"/>
      <c r="K29" s="883"/>
      <c r="L29" s="883"/>
      <c r="M29" s="883"/>
      <c r="N29" s="883"/>
    </row>
    <row r="30" spans="1:14" ht="15" x14ac:dyDescent="0.25">
      <c r="A30" s="1030" t="s">
        <v>281</v>
      </c>
      <c r="B30" s="1031"/>
      <c r="C30" s="1031"/>
      <c r="D30" s="1031"/>
      <c r="E30" s="1031"/>
      <c r="F30" s="1031"/>
      <c r="G30" s="1031"/>
      <c r="H30" s="1031"/>
      <c r="I30" s="1031"/>
      <c r="J30" s="1031"/>
      <c r="K30" s="1031"/>
      <c r="L30" s="1031"/>
      <c r="M30" s="1031"/>
      <c r="N30" s="1032"/>
    </row>
    <row r="31" spans="1:14" ht="15" x14ac:dyDescent="0.25">
      <c r="A31" s="889" t="s">
        <v>282</v>
      </c>
      <c r="B31" s="890"/>
      <c r="C31" s="890"/>
      <c r="D31" s="890"/>
      <c r="E31" s="890"/>
      <c r="F31" s="890"/>
      <c r="G31" s="890"/>
      <c r="H31" s="891"/>
      <c r="I31" s="876" t="s">
        <v>387</v>
      </c>
      <c r="J31" s="878"/>
      <c r="K31" s="892" t="s">
        <v>388</v>
      </c>
      <c r="L31" s="892"/>
      <c r="M31" s="893" t="s">
        <v>283</v>
      </c>
      <c r="N31" s="893"/>
    </row>
    <row r="32" spans="1:14" ht="15" x14ac:dyDescent="0.25">
      <c r="A32" s="884" t="s">
        <v>465</v>
      </c>
      <c r="B32" s="885"/>
      <c r="C32" s="885"/>
      <c r="D32" s="885"/>
      <c r="E32" s="885"/>
      <c r="F32" s="885"/>
      <c r="G32" s="885"/>
      <c r="H32" s="886"/>
      <c r="I32" s="815">
        <v>2180</v>
      </c>
      <c r="J32" s="815"/>
      <c r="K32" s="815"/>
      <c r="L32" s="815"/>
      <c r="M32" s="814">
        <f>K32-I32</f>
        <v>-2180</v>
      </c>
      <c r="N32" s="814"/>
    </row>
    <row r="33" spans="1:14" ht="15" x14ac:dyDescent="0.25">
      <c r="A33" s="884" t="s">
        <v>466</v>
      </c>
      <c r="B33" s="885"/>
      <c r="C33" s="885"/>
      <c r="D33" s="885"/>
      <c r="E33" s="885"/>
      <c r="F33" s="885"/>
      <c r="G33" s="885"/>
      <c r="H33" s="886"/>
      <c r="I33" s="815">
        <v>1330</v>
      </c>
      <c r="J33" s="815"/>
      <c r="K33" s="1019"/>
      <c r="L33" s="1019"/>
      <c r="M33" s="814">
        <f t="shared" ref="M33:M34" si="0">K33-I33</f>
        <v>-1330</v>
      </c>
      <c r="N33" s="814"/>
    </row>
    <row r="34" spans="1:14" ht="15" x14ac:dyDescent="0.25">
      <c r="A34" s="884" t="s">
        <v>467</v>
      </c>
      <c r="B34" s="885"/>
      <c r="C34" s="885"/>
      <c r="D34" s="885"/>
      <c r="E34" s="885"/>
      <c r="F34" s="885"/>
      <c r="G34" s="885"/>
      <c r="H34" s="886"/>
      <c r="I34" s="815">
        <v>1500</v>
      </c>
      <c r="J34" s="815"/>
      <c r="K34" s="1019"/>
      <c r="L34" s="1019"/>
      <c r="M34" s="814">
        <f t="shared" si="0"/>
        <v>-1500</v>
      </c>
      <c r="N34" s="814"/>
    </row>
    <row r="35" spans="1:14" ht="15" x14ac:dyDescent="0.25">
      <c r="A35" s="889" t="s">
        <v>284</v>
      </c>
      <c r="B35" s="890"/>
      <c r="C35" s="890"/>
      <c r="D35" s="890"/>
      <c r="E35" s="890"/>
      <c r="F35" s="890"/>
      <c r="G35" s="890"/>
      <c r="H35" s="891"/>
      <c r="I35" s="876" t="s">
        <v>387</v>
      </c>
      <c r="J35" s="878"/>
      <c r="K35" s="892" t="s">
        <v>388</v>
      </c>
      <c r="L35" s="892"/>
      <c r="M35" s="893" t="s">
        <v>283</v>
      </c>
      <c r="N35" s="893"/>
    </row>
    <row r="36" spans="1:14" ht="15" x14ac:dyDescent="0.25">
      <c r="A36" s="884" t="s">
        <v>468</v>
      </c>
      <c r="B36" s="885"/>
      <c r="C36" s="885"/>
      <c r="D36" s="885"/>
      <c r="E36" s="885"/>
      <c r="F36" s="885"/>
      <c r="G36" s="885"/>
      <c r="H36" s="886"/>
      <c r="I36" s="887">
        <v>1</v>
      </c>
      <c r="J36" s="815"/>
      <c r="K36" s="903"/>
      <c r="L36" s="815"/>
      <c r="M36" s="814"/>
      <c r="N36" s="814"/>
    </row>
    <row r="37" spans="1:14" ht="15" x14ac:dyDescent="0.25">
      <c r="A37" s="884"/>
      <c r="B37" s="885"/>
      <c r="C37" s="885"/>
      <c r="D37" s="885"/>
      <c r="E37" s="885"/>
      <c r="F37" s="885"/>
      <c r="G37" s="885"/>
      <c r="H37" s="886"/>
      <c r="I37" s="903"/>
      <c r="J37" s="815"/>
      <c r="K37" s="903"/>
      <c r="L37" s="815"/>
      <c r="M37" s="814"/>
      <c r="N37" s="814"/>
    </row>
    <row r="38" spans="1:14" ht="15" x14ac:dyDescent="0.25">
      <c r="A38" s="889" t="s">
        <v>285</v>
      </c>
      <c r="B38" s="890"/>
      <c r="C38" s="890"/>
      <c r="D38" s="890"/>
      <c r="E38" s="890"/>
      <c r="F38" s="890"/>
      <c r="G38" s="890"/>
      <c r="H38" s="891"/>
      <c r="I38" s="876" t="s">
        <v>387</v>
      </c>
      <c r="J38" s="878"/>
      <c r="K38" s="892" t="s">
        <v>388</v>
      </c>
      <c r="L38" s="892"/>
      <c r="M38" s="893" t="s">
        <v>283</v>
      </c>
      <c r="N38" s="893"/>
    </row>
    <row r="39" spans="1:14" ht="15" x14ac:dyDescent="0.25">
      <c r="A39" s="884" t="s">
        <v>471</v>
      </c>
      <c r="B39" s="885"/>
      <c r="C39" s="885"/>
      <c r="D39" s="885"/>
      <c r="E39" s="885"/>
      <c r="F39" s="885"/>
      <c r="G39" s="885"/>
      <c r="H39" s="886"/>
      <c r="I39" s="907" t="s">
        <v>472</v>
      </c>
      <c r="J39" s="907"/>
      <c r="K39" s="815"/>
      <c r="L39" s="815"/>
      <c r="M39" s="814"/>
      <c r="N39" s="814"/>
    </row>
    <row r="40" spans="1:14" ht="15" x14ac:dyDescent="0.25">
      <c r="A40" s="884"/>
      <c r="B40" s="885"/>
      <c r="C40" s="885"/>
      <c r="D40" s="885"/>
      <c r="E40" s="885"/>
      <c r="F40" s="885"/>
      <c r="G40" s="885"/>
      <c r="H40" s="886"/>
      <c r="I40" s="815"/>
      <c r="J40" s="815"/>
      <c r="K40" s="815"/>
      <c r="L40" s="815"/>
      <c r="M40" s="814"/>
      <c r="N40" s="814"/>
    </row>
    <row r="41" spans="1:14" ht="15" x14ac:dyDescent="0.25">
      <c r="A41" s="889" t="s">
        <v>286</v>
      </c>
      <c r="B41" s="890"/>
      <c r="C41" s="890"/>
      <c r="D41" s="890"/>
      <c r="E41" s="890"/>
      <c r="F41" s="890"/>
      <c r="G41" s="890"/>
      <c r="H41" s="891"/>
      <c r="I41" s="876" t="s">
        <v>387</v>
      </c>
      <c r="J41" s="878"/>
      <c r="K41" s="892" t="s">
        <v>388</v>
      </c>
      <c r="L41" s="892"/>
      <c r="M41" s="893" t="s">
        <v>283</v>
      </c>
      <c r="N41" s="893"/>
    </row>
    <row r="42" spans="1:14" ht="15" x14ac:dyDescent="0.25">
      <c r="A42" s="908"/>
      <c r="B42" s="909"/>
      <c r="C42" s="909"/>
      <c r="D42" s="909"/>
      <c r="E42" s="909"/>
      <c r="F42" s="909"/>
      <c r="G42" s="909"/>
      <c r="H42" s="910"/>
      <c r="I42" s="815"/>
      <c r="J42" s="815"/>
      <c r="K42" s="815"/>
      <c r="L42" s="815"/>
      <c r="M42" s="814"/>
      <c r="N42" s="814"/>
    </row>
    <row r="43" spans="1:14" ht="15" x14ac:dyDescent="0.25">
      <c r="A43" s="908"/>
      <c r="B43" s="909"/>
      <c r="C43" s="909"/>
      <c r="D43" s="909"/>
      <c r="E43" s="909"/>
      <c r="F43" s="909"/>
      <c r="G43" s="909"/>
      <c r="H43" s="910"/>
      <c r="I43" s="815"/>
      <c r="J43" s="815"/>
      <c r="K43" s="815"/>
      <c r="L43" s="815"/>
      <c r="M43" s="814"/>
      <c r="N43" s="814"/>
    </row>
    <row r="44" spans="1:14" ht="15" x14ac:dyDescent="0.25">
      <c r="A44" s="59"/>
      <c r="B44" s="59"/>
      <c r="C44" s="59"/>
      <c r="D44" s="59"/>
      <c r="E44" s="59"/>
      <c r="F44" s="59"/>
      <c r="G44" s="59"/>
      <c r="H44" s="59"/>
      <c r="I44" s="59"/>
      <c r="J44" s="59"/>
      <c r="K44" s="59"/>
      <c r="L44" s="59"/>
      <c r="M44" s="59"/>
      <c r="N44" s="59"/>
    </row>
    <row r="45" spans="1:14" ht="15" x14ac:dyDescent="0.25">
      <c r="A45" s="916" t="s">
        <v>287</v>
      </c>
      <c r="B45" s="917"/>
      <c r="C45" s="917"/>
      <c r="D45" s="917"/>
      <c r="E45" s="917"/>
      <c r="F45" s="917"/>
      <c r="G45" s="917"/>
      <c r="H45" s="917"/>
      <c r="I45" s="917"/>
      <c r="J45" s="917"/>
      <c r="K45" s="917"/>
      <c r="L45" s="917"/>
      <c r="M45" s="917"/>
      <c r="N45" s="918"/>
    </row>
    <row r="46" spans="1:14" ht="42.75" x14ac:dyDescent="0.25">
      <c r="A46" s="919" t="s">
        <v>288</v>
      </c>
      <c r="B46" s="919"/>
      <c r="C46" s="456" t="s">
        <v>289</v>
      </c>
      <c r="D46" s="456" t="s">
        <v>290</v>
      </c>
      <c r="E46" s="456" t="s">
        <v>291</v>
      </c>
      <c r="F46" s="456" t="s">
        <v>292</v>
      </c>
      <c r="G46" s="456" t="s">
        <v>293</v>
      </c>
      <c r="H46" s="456" t="s">
        <v>294</v>
      </c>
      <c r="I46" s="456" t="s">
        <v>295</v>
      </c>
      <c r="J46" s="456" t="s">
        <v>296</v>
      </c>
      <c r="K46" s="456" t="s">
        <v>297</v>
      </c>
      <c r="L46" s="456" t="s">
        <v>298</v>
      </c>
      <c r="M46" s="456" t="s">
        <v>299</v>
      </c>
      <c r="N46" s="456" t="s">
        <v>300</v>
      </c>
    </row>
    <row r="47" spans="1:14" x14ac:dyDescent="0.3">
      <c r="A47" s="912">
        <f>IF(A25&gt;0,A25,"")</f>
        <v>1</v>
      </c>
      <c r="B47" s="913"/>
      <c r="C47" s="453"/>
      <c r="D47" s="453"/>
      <c r="E47" s="453"/>
      <c r="F47" s="453"/>
      <c r="G47" s="453"/>
      <c r="H47" s="453"/>
      <c r="I47" s="453"/>
      <c r="J47" s="454"/>
      <c r="K47" s="453"/>
      <c r="L47" s="453"/>
      <c r="M47" s="453"/>
      <c r="N47" s="453"/>
    </row>
    <row r="48" spans="1:14" ht="15" thickBot="1" x14ac:dyDescent="0.35">
      <c r="A48" s="914"/>
      <c r="B48" s="915"/>
      <c r="C48" s="460"/>
      <c r="D48" s="460"/>
      <c r="E48" s="460"/>
      <c r="F48" s="461"/>
      <c r="G48" s="461"/>
      <c r="H48" s="461"/>
      <c r="I48" s="461"/>
      <c r="J48" s="469"/>
      <c r="K48" s="462"/>
      <c r="L48" s="461"/>
      <c r="M48" s="461"/>
      <c r="N48" s="460"/>
    </row>
    <row r="49" spans="1:14" x14ac:dyDescent="0.3">
      <c r="A49" s="912">
        <f>IF(A26&gt;0,A26,"")</f>
        <v>2</v>
      </c>
      <c r="B49" s="913"/>
      <c r="C49" s="457"/>
      <c r="D49" s="457"/>
      <c r="E49" s="457"/>
      <c r="F49" s="458"/>
      <c r="G49" s="458"/>
      <c r="H49" s="458"/>
      <c r="I49" s="458"/>
      <c r="J49" s="458"/>
      <c r="K49" s="458"/>
      <c r="L49" s="457"/>
      <c r="M49" s="457"/>
      <c r="N49" s="457"/>
    </row>
    <row r="50" spans="1:14" ht="15" thickBot="1" x14ac:dyDescent="0.35">
      <c r="A50" s="914"/>
      <c r="B50" s="915"/>
      <c r="C50" s="460"/>
      <c r="D50" s="460"/>
      <c r="E50" s="460"/>
      <c r="F50" s="461"/>
      <c r="G50" s="461"/>
      <c r="H50" s="461"/>
      <c r="I50" s="461"/>
      <c r="J50" s="461"/>
      <c r="K50" s="462"/>
      <c r="L50" s="461"/>
      <c r="M50" s="461"/>
      <c r="N50" s="460"/>
    </row>
    <row r="51" spans="1:14" x14ac:dyDescent="0.3">
      <c r="A51" s="912">
        <f>IF(A27&gt;0,A27,"")</f>
        <v>3</v>
      </c>
      <c r="B51" s="913"/>
      <c r="C51" s="457"/>
      <c r="D51" s="90"/>
      <c r="E51" s="457"/>
      <c r="F51" s="458"/>
      <c r="G51" s="458"/>
      <c r="H51" s="458"/>
      <c r="I51" s="458"/>
      <c r="J51" s="458"/>
      <c r="K51" s="458"/>
      <c r="L51" s="459"/>
      <c r="M51" s="458"/>
      <c r="N51" s="457"/>
    </row>
    <row r="52" spans="1:14" ht="15" thickBot="1" x14ac:dyDescent="0.35">
      <c r="A52" s="914"/>
      <c r="B52" s="915"/>
      <c r="C52" s="460"/>
      <c r="D52" s="460"/>
      <c r="E52" s="460"/>
      <c r="F52" s="461"/>
      <c r="G52" s="461"/>
      <c r="H52" s="461"/>
      <c r="I52" s="461"/>
      <c r="J52" s="461"/>
      <c r="K52" s="462"/>
      <c r="L52" s="462"/>
      <c r="M52" s="462"/>
      <c r="N52" s="460"/>
    </row>
    <row r="53" spans="1:14" x14ac:dyDescent="0.3">
      <c r="A53" s="912">
        <v>4</v>
      </c>
      <c r="B53" s="913"/>
      <c r="C53" s="457"/>
      <c r="D53" s="457"/>
      <c r="E53" s="457"/>
      <c r="F53" s="458"/>
      <c r="G53" s="458"/>
      <c r="H53" s="458"/>
      <c r="I53" s="458"/>
      <c r="J53" s="458"/>
      <c r="K53" s="458"/>
      <c r="L53" s="458"/>
      <c r="M53" s="458"/>
      <c r="N53" s="457"/>
    </row>
    <row r="54" spans="1:14" ht="15" thickBot="1" x14ac:dyDescent="0.35">
      <c r="A54" s="914"/>
      <c r="B54" s="915"/>
      <c r="C54" s="460"/>
      <c r="D54" s="460"/>
      <c r="E54" s="460"/>
      <c r="F54" s="461"/>
      <c r="G54" s="461"/>
      <c r="H54" s="461"/>
      <c r="I54" s="461"/>
      <c r="J54" s="461"/>
      <c r="K54" s="461"/>
      <c r="L54" s="460"/>
      <c r="M54" s="460"/>
      <c r="N54" s="463"/>
    </row>
    <row r="55" spans="1:14" ht="15" thickBot="1" x14ac:dyDescent="0.35">
      <c r="A55" s="912">
        <v>5</v>
      </c>
      <c r="B55" s="913"/>
      <c r="C55" s="457"/>
      <c r="D55" s="457"/>
      <c r="E55" s="457"/>
      <c r="F55" s="458"/>
      <c r="G55" s="458"/>
      <c r="H55" s="458"/>
      <c r="I55" s="458"/>
      <c r="J55" s="458"/>
      <c r="K55" s="458"/>
      <c r="L55" s="457"/>
      <c r="M55" s="457"/>
      <c r="N55" s="463"/>
    </row>
    <row r="56" spans="1:14" ht="15" thickBot="1" x14ac:dyDescent="0.35">
      <c r="A56" s="914"/>
      <c r="B56" s="915"/>
      <c r="C56" s="460"/>
      <c r="D56" s="460"/>
      <c r="E56" s="460"/>
      <c r="F56" s="461"/>
      <c r="G56" s="461"/>
      <c r="H56" s="461"/>
      <c r="I56" s="461"/>
      <c r="J56" s="461"/>
      <c r="K56" s="461"/>
      <c r="L56" s="460"/>
      <c r="M56" s="460"/>
      <c r="N56" s="463"/>
    </row>
    <row r="57" spans="1:14" x14ac:dyDescent="0.3">
      <c r="A57" s="912">
        <v>6</v>
      </c>
      <c r="B57" s="913"/>
      <c r="C57" s="457"/>
      <c r="D57" s="457"/>
      <c r="E57" s="457"/>
      <c r="F57" s="458"/>
      <c r="G57" s="458"/>
      <c r="H57" s="458"/>
      <c r="I57" s="458"/>
      <c r="J57" s="458"/>
      <c r="K57" s="458"/>
      <c r="L57" s="457"/>
      <c r="M57" s="457"/>
      <c r="N57" s="457"/>
    </row>
    <row r="58" spans="1:14" ht="15" thickBot="1" x14ac:dyDescent="0.35">
      <c r="A58" s="914"/>
      <c r="B58" s="915"/>
      <c r="C58" s="460"/>
      <c r="D58" s="460"/>
      <c r="E58" s="460"/>
      <c r="F58" s="461"/>
      <c r="G58" s="461"/>
      <c r="H58" s="461"/>
      <c r="I58" s="461"/>
      <c r="J58" s="461"/>
      <c r="K58" s="461"/>
      <c r="L58" s="460"/>
      <c r="M58" s="460"/>
      <c r="N58" s="460"/>
    </row>
    <row r="59" spans="1:14" x14ac:dyDescent="0.3">
      <c r="A59" s="912">
        <v>7</v>
      </c>
      <c r="B59" s="913"/>
      <c r="C59" s="457"/>
      <c r="D59" s="457"/>
      <c r="E59" s="457"/>
      <c r="F59" s="458"/>
      <c r="G59" s="458"/>
      <c r="H59" s="458"/>
      <c r="I59" s="458"/>
      <c r="J59" s="458"/>
      <c r="K59" s="458"/>
      <c r="L59" s="457"/>
      <c r="M59" s="457"/>
      <c r="N59" s="457"/>
    </row>
    <row r="60" spans="1:14" ht="15" thickBot="1" x14ac:dyDescent="0.35">
      <c r="A60" s="914"/>
      <c r="B60" s="915"/>
      <c r="C60" s="460"/>
      <c r="D60" s="460"/>
      <c r="E60" s="460"/>
      <c r="F60" s="461"/>
      <c r="G60" s="461"/>
      <c r="H60" s="461"/>
      <c r="I60" s="461"/>
      <c r="J60" s="461"/>
      <c r="K60" s="461"/>
      <c r="L60" s="460"/>
      <c r="M60" s="460"/>
      <c r="N60" s="460"/>
    </row>
    <row r="61" spans="1:14" x14ac:dyDescent="0.3">
      <c r="A61" s="912">
        <v>8</v>
      </c>
      <c r="B61" s="913"/>
      <c r="C61" s="457"/>
      <c r="D61" s="457"/>
      <c r="E61" s="457"/>
      <c r="F61" s="458"/>
      <c r="G61" s="458"/>
      <c r="H61" s="458"/>
      <c r="I61" s="458"/>
      <c r="J61" s="458"/>
      <c r="K61" s="458"/>
      <c r="L61" s="457"/>
      <c r="M61" s="457"/>
      <c r="N61" s="464"/>
    </row>
    <row r="62" spans="1:14" ht="15" thickBot="1" x14ac:dyDescent="0.35">
      <c r="A62" s="914"/>
      <c r="B62" s="915"/>
      <c r="C62" s="460"/>
      <c r="D62" s="460"/>
      <c r="E62" s="460"/>
      <c r="F62" s="461"/>
      <c r="G62" s="461"/>
      <c r="H62" s="461"/>
      <c r="I62" s="461"/>
      <c r="J62" s="461"/>
      <c r="K62" s="461"/>
      <c r="L62" s="460"/>
      <c r="M62" s="460"/>
      <c r="N62" s="460"/>
    </row>
    <row r="63" spans="1:14" x14ac:dyDescent="0.3">
      <c r="A63" s="912">
        <v>9</v>
      </c>
      <c r="B63" s="913"/>
      <c r="C63" s="457"/>
      <c r="D63" s="457"/>
      <c r="E63" s="457"/>
      <c r="F63" s="458"/>
      <c r="G63" s="458"/>
      <c r="H63" s="458"/>
      <c r="I63" s="458"/>
      <c r="J63" s="458"/>
      <c r="K63" s="458"/>
      <c r="L63" s="457"/>
      <c r="M63" s="457"/>
      <c r="N63" s="457"/>
    </row>
    <row r="64" spans="1:14" ht="15" thickBot="1" x14ac:dyDescent="0.35">
      <c r="A64" s="914"/>
      <c r="B64" s="915"/>
      <c r="C64" s="460"/>
      <c r="D64" s="460"/>
      <c r="E64" s="460"/>
      <c r="F64" s="461"/>
      <c r="G64" s="461"/>
      <c r="H64" s="461"/>
      <c r="I64" s="461"/>
      <c r="J64" s="461"/>
      <c r="K64" s="461"/>
      <c r="L64" s="460"/>
      <c r="M64" s="460"/>
      <c r="N64" s="460"/>
    </row>
    <row r="65" spans="1:14" x14ac:dyDescent="0.3">
      <c r="A65" s="912">
        <v>10</v>
      </c>
      <c r="B65" s="913"/>
      <c r="C65" s="457"/>
      <c r="D65" s="457"/>
      <c r="E65" s="457"/>
      <c r="F65" s="458"/>
      <c r="G65" s="458"/>
      <c r="H65" s="458"/>
      <c r="I65" s="458"/>
      <c r="J65" s="458"/>
      <c r="K65" s="458"/>
      <c r="L65" s="457"/>
      <c r="M65" s="457"/>
      <c r="N65" s="457"/>
    </row>
    <row r="66" spans="1:14" ht="15" thickBot="1" x14ac:dyDescent="0.35">
      <c r="A66" s="914"/>
      <c r="B66" s="915"/>
      <c r="C66" s="460"/>
      <c r="D66" s="460"/>
      <c r="E66" s="460"/>
      <c r="F66" s="460"/>
      <c r="G66" s="460"/>
      <c r="H66" s="460"/>
      <c r="I66" s="460"/>
      <c r="J66" s="461"/>
      <c r="K66" s="461"/>
      <c r="L66" s="460"/>
      <c r="M66" s="460"/>
      <c r="N66" s="460"/>
    </row>
    <row r="67" spans="1:14" ht="15" x14ac:dyDescent="0.25">
      <c r="A67" s="78"/>
      <c r="B67" s="78"/>
      <c r="C67" s="78"/>
      <c r="D67" s="78"/>
      <c r="E67" s="78"/>
      <c r="F67" s="78"/>
      <c r="G67" s="78"/>
      <c r="H67" s="78"/>
      <c r="I67" s="78"/>
      <c r="J67" s="78"/>
      <c r="K67" s="78"/>
      <c r="L67" s="78"/>
      <c r="M67" s="78"/>
      <c r="N67" s="78"/>
    </row>
    <row r="68" spans="1:14" ht="15" x14ac:dyDescent="0.25">
      <c r="A68" s="920" t="s">
        <v>301</v>
      </c>
      <c r="B68" s="921"/>
      <c r="C68" s="921"/>
      <c r="D68" s="921"/>
      <c r="E68" s="921"/>
      <c r="F68" s="921"/>
      <c r="G68" s="921"/>
      <c r="H68" s="921"/>
      <c r="I68" s="921"/>
      <c r="J68" s="921"/>
      <c r="K68" s="921"/>
      <c r="L68" s="921"/>
      <c r="M68" s="921"/>
      <c r="N68" s="922"/>
    </row>
    <row r="69" spans="1:14" ht="15" x14ac:dyDescent="0.25">
      <c r="A69" s="79" t="s">
        <v>302</v>
      </c>
      <c r="B69" s="923" t="s">
        <v>303</v>
      </c>
      <c r="C69" s="924"/>
      <c r="D69" s="924"/>
      <c r="E69" s="924"/>
      <c r="F69" s="925"/>
      <c r="G69" s="926"/>
      <c r="H69" s="926"/>
      <c r="I69" s="926"/>
      <c r="J69" s="926"/>
      <c r="K69" s="926" t="s">
        <v>304</v>
      </c>
      <c r="L69" s="926"/>
      <c r="M69" s="927"/>
      <c r="N69" s="927"/>
    </row>
    <row r="70" spans="1:14" ht="15" x14ac:dyDescent="0.25">
      <c r="A70" s="91" t="s">
        <v>420</v>
      </c>
      <c r="B70" s="935" t="s">
        <v>473</v>
      </c>
      <c r="C70" s="930"/>
      <c r="D70" s="930"/>
      <c r="E70" s="930"/>
      <c r="F70" s="931"/>
      <c r="G70" s="932"/>
      <c r="H70" s="933"/>
      <c r="I70" s="934"/>
      <c r="J70" s="934"/>
      <c r="K70" s="1147" t="s">
        <v>325</v>
      </c>
      <c r="L70" s="934"/>
      <c r="M70" s="928"/>
      <c r="N70" s="928"/>
    </row>
    <row r="71" spans="1:14" ht="15" x14ac:dyDescent="0.25">
      <c r="A71" s="91" t="s">
        <v>424</v>
      </c>
      <c r="B71" s="935" t="s">
        <v>474</v>
      </c>
      <c r="C71" s="930"/>
      <c r="D71" s="930"/>
      <c r="E71" s="930"/>
      <c r="F71" s="931"/>
      <c r="G71" s="932"/>
      <c r="H71" s="933"/>
      <c r="I71" s="934"/>
      <c r="J71" s="934"/>
      <c r="K71" s="934">
        <v>80</v>
      </c>
      <c r="L71" s="934"/>
      <c r="M71" s="928"/>
      <c r="N71" s="928"/>
    </row>
    <row r="72" spans="1:14" ht="15" x14ac:dyDescent="0.25">
      <c r="A72" s="91"/>
      <c r="B72" s="935"/>
      <c r="C72" s="930"/>
      <c r="D72" s="930"/>
      <c r="E72" s="930"/>
      <c r="F72" s="931"/>
      <c r="G72" s="932"/>
      <c r="H72" s="933"/>
      <c r="I72" s="934"/>
      <c r="J72" s="934"/>
      <c r="K72" s="934"/>
      <c r="L72" s="934"/>
      <c r="M72" s="928"/>
      <c r="N72" s="928"/>
    </row>
    <row r="73" spans="1:14" ht="15" x14ac:dyDescent="0.25">
      <c r="A73" s="80"/>
      <c r="B73" s="929"/>
      <c r="C73" s="930"/>
      <c r="D73" s="930"/>
      <c r="E73" s="930"/>
      <c r="F73" s="931"/>
      <c r="G73" s="932"/>
      <c r="H73" s="933"/>
      <c r="I73" s="934"/>
      <c r="J73" s="934"/>
      <c r="K73" s="934"/>
      <c r="L73" s="934"/>
      <c r="M73" s="928"/>
      <c r="N73" s="928"/>
    </row>
    <row r="74" spans="1:14" ht="15" x14ac:dyDescent="0.25">
      <c r="A74" s="81">
        <f>COUNTA(B70:F73)</f>
        <v>2</v>
      </c>
      <c r="B74" s="936" t="s">
        <v>305</v>
      </c>
      <c r="C74" s="936"/>
      <c r="D74" s="936"/>
      <c r="E74" s="936"/>
      <c r="F74" s="936"/>
      <c r="G74" s="936"/>
      <c r="H74" s="936"/>
      <c r="I74" s="936"/>
      <c r="J74" s="936"/>
      <c r="K74" s="936"/>
      <c r="L74" s="937"/>
      <c r="M74" s="938"/>
      <c r="N74" s="938"/>
    </row>
    <row r="75" spans="1:14" ht="15" x14ac:dyDescent="0.25">
      <c r="A75" s="78"/>
      <c r="B75" s="78"/>
      <c r="C75" s="78"/>
      <c r="D75" s="78"/>
      <c r="E75" s="78"/>
      <c r="F75" s="78"/>
      <c r="G75" s="78"/>
      <c r="H75" s="78"/>
      <c r="I75" s="78"/>
      <c r="J75" s="78"/>
      <c r="K75" s="78"/>
      <c r="L75" s="78"/>
      <c r="M75" s="78"/>
      <c r="N75" s="78"/>
    </row>
    <row r="76" spans="1:14" ht="15" x14ac:dyDescent="0.25">
      <c r="A76" s="920" t="s">
        <v>306</v>
      </c>
      <c r="B76" s="921"/>
      <c r="C76" s="921"/>
      <c r="D76" s="921"/>
      <c r="E76" s="921"/>
      <c r="F76" s="921"/>
      <c r="G76" s="921"/>
      <c r="H76" s="921"/>
      <c r="I76" s="921"/>
      <c r="J76" s="921"/>
      <c r="K76" s="921"/>
      <c r="L76" s="921"/>
      <c r="M76" s="921"/>
      <c r="N76" s="922"/>
    </row>
    <row r="77" spans="1:14" ht="15" x14ac:dyDescent="0.25">
      <c r="A77" s="939" t="s">
        <v>307</v>
      </c>
      <c r="B77" s="940"/>
      <c r="C77" s="940"/>
      <c r="D77" s="941"/>
      <c r="E77" s="939" t="s">
        <v>115</v>
      </c>
      <c r="F77" s="940"/>
      <c r="G77" s="940"/>
      <c r="H77" s="940"/>
      <c r="I77" s="940"/>
      <c r="J77" s="940"/>
      <c r="K77" s="940"/>
      <c r="L77" s="940"/>
      <c r="M77" s="942" t="s">
        <v>308</v>
      </c>
      <c r="N77" s="943"/>
    </row>
    <row r="78" spans="1:14" x14ac:dyDescent="0.3">
      <c r="A78" s="1148"/>
      <c r="B78" s="946"/>
      <c r="C78" s="946"/>
      <c r="D78" s="947"/>
      <c r="E78" s="945"/>
      <c r="F78" s="946"/>
      <c r="G78" s="946"/>
      <c r="H78" s="946"/>
      <c r="I78" s="946"/>
      <c r="J78" s="946"/>
      <c r="K78" s="946"/>
      <c r="L78" s="946"/>
      <c r="M78" s="951"/>
      <c r="N78" s="952"/>
    </row>
    <row r="79" spans="1:14" x14ac:dyDescent="0.3">
      <c r="A79" s="948"/>
      <c r="B79" s="949"/>
      <c r="C79" s="949"/>
      <c r="D79" s="950"/>
      <c r="E79" s="948"/>
      <c r="F79" s="949"/>
      <c r="G79" s="949"/>
      <c r="H79" s="949"/>
      <c r="I79" s="949"/>
      <c r="J79" s="949"/>
      <c r="K79" s="949"/>
      <c r="L79" s="949"/>
      <c r="M79" s="953"/>
      <c r="N79" s="954"/>
    </row>
    <row r="80" spans="1:14" x14ac:dyDescent="0.3">
      <c r="A80" s="945"/>
      <c r="B80" s="946"/>
      <c r="C80" s="946"/>
      <c r="D80" s="947"/>
      <c r="E80" s="945"/>
      <c r="F80" s="946"/>
      <c r="G80" s="946"/>
      <c r="H80" s="946"/>
      <c r="I80" s="946"/>
      <c r="J80" s="946"/>
      <c r="K80" s="946"/>
      <c r="L80" s="946"/>
      <c r="M80" s="951"/>
      <c r="N80" s="952"/>
    </row>
    <row r="81" spans="1:14" x14ac:dyDescent="0.3">
      <c r="A81" s="948"/>
      <c r="B81" s="949"/>
      <c r="C81" s="949"/>
      <c r="D81" s="950"/>
      <c r="E81" s="948"/>
      <c r="F81" s="949"/>
      <c r="G81" s="949"/>
      <c r="H81" s="949"/>
      <c r="I81" s="949"/>
      <c r="J81" s="949"/>
      <c r="K81" s="949"/>
      <c r="L81" s="949"/>
      <c r="M81" s="953"/>
      <c r="N81" s="954"/>
    </row>
    <row r="82" spans="1:14" x14ac:dyDescent="0.3">
      <c r="A82" s="945"/>
      <c r="B82" s="946"/>
      <c r="C82" s="946"/>
      <c r="D82" s="947"/>
      <c r="E82" s="945"/>
      <c r="F82" s="946"/>
      <c r="G82" s="946"/>
      <c r="H82" s="946"/>
      <c r="I82" s="946"/>
      <c r="J82" s="946"/>
      <c r="K82" s="946"/>
      <c r="L82" s="946"/>
      <c r="M82" s="951"/>
      <c r="N82" s="952"/>
    </row>
    <row r="83" spans="1:14" x14ac:dyDescent="0.3">
      <c r="A83" s="948"/>
      <c r="B83" s="949"/>
      <c r="C83" s="949"/>
      <c r="D83" s="950"/>
      <c r="E83" s="948"/>
      <c r="F83" s="949"/>
      <c r="G83" s="949"/>
      <c r="H83" s="949"/>
      <c r="I83" s="949"/>
      <c r="J83" s="949"/>
      <c r="K83" s="949"/>
      <c r="L83" s="949"/>
      <c r="M83" s="953"/>
      <c r="N83" s="954"/>
    </row>
    <row r="84" spans="1:14" ht="15" x14ac:dyDescent="0.25">
      <c r="A84" s="942" t="s">
        <v>309</v>
      </c>
      <c r="B84" s="944"/>
      <c r="C84" s="944"/>
      <c r="D84" s="944"/>
      <c r="E84" s="944"/>
      <c r="F84" s="944"/>
      <c r="G84" s="944"/>
      <c r="H84" s="944"/>
      <c r="I84" s="944"/>
      <c r="J84" s="944"/>
      <c r="K84" s="944"/>
      <c r="L84" s="943"/>
      <c r="M84" s="938"/>
      <c r="N84" s="938"/>
    </row>
    <row r="85" spans="1:14" ht="15" x14ac:dyDescent="0.25">
      <c r="A85" s="59"/>
      <c r="B85" s="59"/>
      <c r="C85" s="59"/>
      <c r="D85" s="59"/>
      <c r="E85" s="59"/>
      <c r="F85" s="59"/>
      <c r="G85" s="59"/>
      <c r="H85" s="59"/>
      <c r="I85" s="59"/>
      <c r="J85" s="59"/>
      <c r="K85" s="59"/>
      <c r="L85" s="59"/>
      <c r="M85" s="59"/>
      <c r="N85" s="59"/>
    </row>
  </sheetData>
  <mergeCells count="143">
    <mergeCell ref="B74:L74"/>
    <mergeCell ref="M74:N74"/>
    <mergeCell ref="A84:L84"/>
    <mergeCell ref="M84:N84"/>
    <mergeCell ref="A80:D81"/>
    <mergeCell ref="E80:L81"/>
    <mergeCell ref="M80:N81"/>
    <mergeCell ref="A82:D83"/>
    <mergeCell ref="E82:L83"/>
    <mergeCell ref="M82:N83"/>
    <mergeCell ref="A76:N76"/>
    <mergeCell ref="A77:D77"/>
    <mergeCell ref="E77:L77"/>
    <mergeCell ref="M77:N77"/>
    <mergeCell ref="A78:D79"/>
    <mergeCell ref="E78:L79"/>
    <mergeCell ref="M78:N79"/>
    <mergeCell ref="B72:F72"/>
    <mergeCell ref="G72:H72"/>
    <mergeCell ref="I72:J72"/>
    <mergeCell ref="K72:L72"/>
    <mergeCell ref="M72:N72"/>
    <mergeCell ref="B73:F73"/>
    <mergeCell ref="G73:H73"/>
    <mergeCell ref="I73:J73"/>
    <mergeCell ref="K73:L73"/>
    <mergeCell ref="M73:N73"/>
    <mergeCell ref="B70:F70"/>
    <mergeCell ref="G70:H70"/>
    <mergeCell ref="I70:J70"/>
    <mergeCell ref="K70:L70"/>
    <mergeCell ref="M70:N70"/>
    <mergeCell ref="B71:F71"/>
    <mergeCell ref="G71:H71"/>
    <mergeCell ref="I71:J71"/>
    <mergeCell ref="K71:L71"/>
    <mergeCell ref="M71:N71"/>
    <mergeCell ref="A68:N68"/>
    <mergeCell ref="B69:F69"/>
    <mergeCell ref="G69:H69"/>
    <mergeCell ref="I69:J69"/>
    <mergeCell ref="K69:L69"/>
    <mergeCell ref="M69:N69"/>
    <mergeCell ref="A55:B56"/>
    <mergeCell ref="A57:B58"/>
    <mergeCell ref="A59:B60"/>
    <mergeCell ref="A61:B62"/>
    <mergeCell ref="A63:B64"/>
    <mergeCell ref="A65:B66"/>
    <mergeCell ref="A46:B46"/>
    <mergeCell ref="A47:B48"/>
    <mergeCell ref="A49:B50"/>
    <mergeCell ref="A51:B52"/>
    <mergeCell ref="A53:B54"/>
    <mergeCell ref="A43:H43"/>
    <mergeCell ref="I43:J43"/>
    <mergeCell ref="K43:L43"/>
    <mergeCell ref="M43:N43"/>
    <mergeCell ref="A42:H42"/>
    <mergeCell ref="I42:J42"/>
    <mergeCell ref="K42:L42"/>
    <mergeCell ref="M42:N42"/>
    <mergeCell ref="A41:H41"/>
    <mergeCell ref="I41:J41"/>
    <mergeCell ref="K41:L41"/>
    <mergeCell ref="M41:N41"/>
    <mergeCell ref="A45:N45"/>
    <mergeCell ref="A38:H38"/>
    <mergeCell ref="I38:J38"/>
    <mergeCell ref="K38:L38"/>
    <mergeCell ref="M38:N38"/>
    <mergeCell ref="A37:H37"/>
    <mergeCell ref="I37:J37"/>
    <mergeCell ref="K37:L37"/>
    <mergeCell ref="M37:N37"/>
    <mergeCell ref="A40:H40"/>
    <mergeCell ref="I40:J40"/>
    <mergeCell ref="K40:L40"/>
    <mergeCell ref="M40:N40"/>
    <mergeCell ref="A39:H39"/>
    <mergeCell ref="I39:J39"/>
    <mergeCell ref="K39:L39"/>
    <mergeCell ref="M39:N39"/>
    <mergeCell ref="A34:H34"/>
    <mergeCell ref="I34:J34"/>
    <mergeCell ref="K34:L34"/>
    <mergeCell ref="M34:N34"/>
    <mergeCell ref="A33:H33"/>
    <mergeCell ref="I33:J33"/>
    <mergeCell ref="K33:L33"/>
    <mergeCell ref="M33:N33"/>
    <mergeCell ref="A36:H36"/>
    <mergeCell ref="I36:J36"/>
    <mergeCell ref="K36:L36"/>
    <mergeCell ref="M36:N36"/>
    <mergeCell ref="A35:H35"/>
    <mergeCell ref="I35:J35"/>
    <mergeCell ref="K35:L35"/>
    <mergeCell ref="M35:N35"/>
    <mergeCell ref="A32:H32"/>
    <mergeCell ref="I32:J32"/>
    <mergeCell ref="K32:L32"/>
    <mergeCell ref="M32:N32"/>
    <mergeCell ref="B29:G29"/>
    <mergeCell ref="I29:N29"/>
    <mergeCell ref="A30:N30"/>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49:N49 C51:N51 C53:N53 C61:N61 C55:M55 C59:N59 C57:N57 C63:N63 C65:N65 C47:N47">
    <cfRule type="cellIs" dxfId="3" priority="1" stopIfTrue="1" operator="equal">
      <formula>"x"</formula>
    </cfRule>
  </conditionalFormatting>
  <conditionalFormatting sqref="C50:N50 C52:N52 C54:N54 C62:N62 C56:M56 C60:N60 N55:N56 C58:N58 C64:N64 C66:N66 C48:N48">
    <cfRule type="cellIs" dxfId="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6"/>
  </dataValidations>
  <pageMargins left="0.7" right="0.7" top="0.75" bottom="0.75" header="0.3" footer="0.3"/>
  <pageSetup paperSize="9"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406"/>
  <sheetViews>
    <sheetView topLeftCell="C8" zoomScale="130" zoomScaleNormal="130" workbookViewId="0">
      <selection activeCell="U14" sqref="U14"/>
    </sheetView>
  </sheetViews>
  <sheetFormatPr defaultColWidth="9.109375" defaultRowHeight="13.2" x14ac:dyDescent="0.3"/>
  <cols>
    <col min="1" max="1" width="9.44140625" style="59" customWidth="1"/>
    <col min="2" max="2" width="11.33203125" style="59" customWidth="1"/>
    <col min="3" max="3" width="6.33203125" style="59" customWidth="1"/>
    <col min="4" max="7" width="6.5546875" style="59" customWidth="1"/>
    <col min="8" max="8" width="5.44140625" style="59" customWidth="1"/>
    <col min="9" max="9" width="6.5546875" style="59" customWidth="1"/>
    <col min="10" max="10" width="6.88671875" style="59" customWidth="1"/>
    <col min="11" max="11" width="6.5546875" style="59" customWidth="1"/>
    <col min="12" max="12" width="7" style="59" customWidth="1"/>
    <col min="13" max="13" width="6.5546875" style="59" customWidth="1"/>
    <col min="14" max="14" width="5.5546875" style="59" customWidth="1"/>
    <col min="15" max="15" width="7.5546875" style="59" customWidth="1"/>
    <col min="16" max="16" width="3.5546875" style="59" customWidth="1"/>
    <col min="17" max="17" width="6.6640625" style="59" customWidth="1"/>
    <col min="18" max="18" width="5.33203125" style="59" customWidth="1"/>
    <col min="19" max="244" width="9.109375" style="59"/>
    <col min="245" max="245" width="14.109375" style="59" bestFit="1" customWidth="1"/>
    <col min="246" max="16384" width="9.109375" style="59"/>
  </cols>
  <sheetData>
    <row r="1" spans="1:23" ht="18" customHeight="1" thickBot="1" x14ac:dyDescent="0.35">
      <c r="A1" s="816" t="s">
        <v>460</v>
      </c>
      <c r="B1" s="816"/>
      <c r="C1" s="816"/>
      <c r="D1" s="816"/>
      <c r="E1" s="816"/>
      <c r="F1" s="816"/>
      <c r="G1" s="816"/>
      <c r="H1" s="816"/>
      <c r="I1" s="816"/>
      <c r="J1" s="816"/>
      <c r="K1" s="816"/>
      <c r="L1" s="816"/>
      <c r="M1" s="816"/>
      <c r="N1" s="816"/>
    </row>
    <row r="2" spans="1:23" ht="26.25" customHeight="1" x14ac:dyDescent="0.3">
      <c r="A2" s="60"/>
      <c r="B2" s="60"/>
      <c r="C2" s="60"/>
      <c r="D2" s="60"/>
      <c r="E2" s="60"/>
      <c r="F2" s="60"/>
      <c r="G2" s="60"/>
      <c r="H2" s="60"/>
      <c r="I2" s="60"/>
      <c r="J2" s="60"/>
      <c r="K2" s="60"/>
      <c r="L2" s="60"/>
      <c r="M2" s="60"/>
      <c r="N2" s="60"/>
      <c r="O2" s="61"/>
      <c r="P2" s="61"/>
      <c r="Q2" s="61"/>
      <c r="R2" s="61"/>
      <c r="S2" s="61"/>
      <c r="T2" s="61"/>
      <c r="U2" s="61"/>
      <c r="V2" s="61"/>
      <c r="W2" s="61"/>
    </row>
    <row r="3" spans="1:23" s="61" customFormat="1" ht="37.5" customHeight="1" x14ac:dyDescent="0.25">
      <c r="A3" s="817" t="s">
        <v>350</v>
      </c>
      <c r="B3" s="818"/>
      <c r="C3" s="818"/>
      <c r="D3" s="819"/>
      <c r="E3" s="820"/>
      <c r="F3" s="821"/>
      <c r="G3" s="821"/>
      <c r="H3" s="822"/>
      <c r="I3" s="1152" t="s">
        <v>354</v>
      </c>
      <c r="J3" s="1153"/>
      <c r="K3" s="1153"/>
      <c r="L3" s="1153"/>
      <c r="M3" s="1153"/>
      <c r="N3" s="1153"/>
    </row>
    <row r="4" spans="1:23" s="61" customFormat="1" ht="12.75" customHeight="1" x14ac:dyDescent="0.3">
      <c r="A4" s="832" t="s">
        <v>351</v>
      </c>
      <c r="B4" s="833"/>
      <c r="C4" s="833"/>
      <c r="D4" s="834"/>
      <c r="E4" s="838"/>
      <c r="F4" s="839"/>
      <c r="G4" s="839"/>
      <c r="H4" s="839"/>
      <c r="I4" s="840" t="s">
        <v>355</v>
      </c>
      <c r="J4" s="841"/>
      <c r="K4" s="841"/>
      <c r="L4" s="842"/>
      <c r="M4" s="842"/>
      <c r="N4" s="843"/>
    </row>
    <row r="5" spans="1:23" s="61" customFormat="1" ht="21.75" customHeight="1" x14ac:dyDescent="0.3">
      <c r="A5" s="835"/>
      <c r="B5" s="836"/>
      <c r="C5" s="836"/>
      <c r="D5" s="837"/>
      <c r="E5" s="839"/>
      <c r="F5" s="839"/>
      <c r="G5" s="839"/>
      <c r="H5" s="839"/>
      <c r="I5" s="844"/>
      <c r="J5" s="845"/>
      <c r="K5" s="845"/>
      <c r="L5" s="845"/>
      <c r="M5" s="845"/>
      <c r="N5" s="846"/>
    </row>
    <row r="6" spans="1:23" s="61" customFormat="1" ht="21.75" customHeight="1" x14ac:dyDescent="0.3">
      <c r="A6" s="847" t="s">
        <v>274</v>
      </c>
      <c r="B6" s="848"/>
      <c r="C6" s="848"/>
      <c r="D6" s="849"/>
      <c r="E6" s="853"/>
      <c r="F6" s="853"/>
      <c r="G6" s="853"/>
      <c r="H6" s="854"/>
      <c r="I6" s="857" t="s">
        <v>275</v>
      </c>
      <c r="J6" s="857"/>
      <c r="K6" s="857"/>
      <c r="L6" s="857"/>
      <c r="M6" s="857"/>
      <c r="N6" s="857"/>
    </row>
    <row r="7" spans="1:23" s="61" customFormat="1" ht="27" customHeight="1" x14ac:dyDescent="0.3">
      <c r="A7" s="850"/>
      <c r="B7" s="851"/>
      <c r="C7" s="851"/>
      <c r="D7" s="852"/>
      <c r="E7" s="855"/>
      <c r="F7" s="855"/>
      <c r="G7" s="855"/>
      <c r="H7" s="856"/>
      <c r="I7" s="858">
        <v>2020</v>
      </c>
      <c r="J7" s="859"/>
      <c r="K7" s="860">
        <v>2021</v>
      </c>
      <c r="L7" s="860"/>
      <c r="M7" s="860">
        <v>2022</v>
      </c>
      <c r="N7" s="860"/>
    </row>
    <row r="8" spans="1:23" s="61" customFormat="1" ht="31.5" customHeight="1" x14ac:dyDescent="0.3">
      <c r="A8" s="824" t="s">
        <v>276</v>
      </c>
      <c r="B8" s="825"/>
      <c r="C8" s="825"/>
      <c r="D8" s="826"/>
      <c r="E8" s="827"/>
      <c r="F8" s="827"/>
      <c r="G8" s="827"/>
      <c r="H8" s="828"/>
      <c r="I8" s="829"/>
      <c r="J8" s="830"/>
      <c r="K8" s="831"/>
      <c r="L8" s="831"/>
      <c r="M8" s="831"/>
      <c r="N8" s="831"/>
    </row>
    <row r="9" spans="1:23" ht="45.75" customHeight="1" x14ac:dyDescent="0.25">
      <c r="A9" s="809" t="s">
        <v>278</v>
      </c>
      <c r="B9" s="810"/>
      <c r="C9" s="1151"/>
      <c r="D9" s="812"/>
      <c r="E9" s="812"/>
      <c r="F9" s="812"/>
      <c r="G9" s="812"/>
      <c r="H9" s="812"/>
      <c r="I9" s="812"/>
      <c r="J9" s="812"/>
      <c r="K9" s="812"/>
      <c r="L9" s="812"/>
      <c r="M9" s="812"/>
      <c r="N9" s="813"/>
      <c r="R9" s="62"/>
    </row>
    <row r="10" spans="1:23" ht="38.25" hidden="1" customHeight="1" x14ac:dyDescent="0.3">
      <c r="A10" s="809"/>
      <c r="B10" s="810"/>
      <c r="C10" s="811"/>
      <c r="D10" s="1022"/>
      <c r="E10" s="1022"/>
      <c r="F10" s="1022"/>
      <c r="G10" s="1022"/>
      <c r="H10" s="1022"/>
      <c r="I10" s="1022"/>
      <c r="J10" s="1022"/>
      <c r="K10" s="1022"/>
      <c r="L10" s="1022"/>
      <c r="M10" s="1022"/>
      <c r="N10" s="1023"/>
      <c r="R10" s="62"/>
    </row>
    <row r="11" spans="1:23" ht="19.5" customHeight="1" x14ac:dyDescent="0.3">
      <c r="A11" s="861" t="s">
        <v>279</v>
      </c>
      <c r="B11" s="862"/>
      <c r="C11" s="1150"/>
      <c r="D11" s="868"/>
      <c r="E11" s="868"/>
      <c r="F11" s="868"/>
      <c r="G11" s="868"/>
      <c r="H11" s="868"/>
      <c r="I11" s="868"/>
      <c r="J11" s="868"/>
      <c r="K11" s="868"/>
      <c r="L11" s="868"/>
      <c r="M11" s="868"/>
      <c r="N11" s="869"/>
    </row>
    <row r="12" spans="1:23" ht="19.5" customHeight="1" x14ac:dyDescent="0.3">
      <c r="A12" s="863"/>
      <c r="B12" s="864"/>
      <c r="C12" s="870"/>
      <c r="D12" s="871"/>
      <c r="E12" s="871"/>
      <c r="F12" s="871"/>
      <c r="G12" s="871"/>
      <c r="H12" s="871"/>
      <c r="I12" s="871"/>
      <c r="J12" s="871"/>
      <c r="K12" s="871"/>
      <c r="L12" s="871"/>
      <c r="M12" s="871"/>
      <c r="N12" s="872"/>
    </row>
    <row r="13" spans="1:23" ht="22.5" customHeight="1" x14ac:dyDescent="0.3">
      <c r="A13" s="863"/>
      <c r="B13" s="864"/>
      <c r="C13" s="870"/>
      <c r="D13" s="871"/>
      <c r="E13" s="871"/>
      <c r="F13" s="871"/>
      <c r="G13" s="871"/>
      <c r="H13" s="871"/>
      <c r="I13" s="871"/>
      <c r="J13" s="871"/>
      <c r="K13" s="871"/>
      <c r="L13" s="871"/>
      <c r="M13" s="871"/>
      <c r="N13" s="872"/>
    </row>
    <row r="14" spans="1:23" ht="21" customHeight="1" x14ac:dyDescent="0.3">
      <c r="A14" s="863"/>
      <c r="B14" s="864"/>
      <c r="C14" s="870"/>
      <c r="D14" s="871"/>
      <c r="E14" s="871"/>
      <c r="F14" s="871"/>
      <c r="G14" s="871"/>
      <c r="H14" s="871"/>
      <c r="I14" s="871"/>
      <c r="J14" s="871"/>
      <c r="K14" s="871"/>
      <c r="L14" s="871"/>
      <c r="M14" s="871"/>
      <c r="N14" s="872"/>
    </row>
    <row r="15" spans="1:23" ht="18.75" hidden="1" customHeight="1" x14ac:dyDescent="0.3">
      <c r="A15" s="863"/>
      <c r="B15" s="864"/>
      <c r="C15" s="870"/>
      <c r="D15" s="871"/>
      <c r="E15" s="871"/>
      <c r="F15" s="871"/>
      <c r="G15" s="871"/>
      <c r="H15" s="871"/>
      <c r="I15" s="871"/>
      <c r="J15" s="871"/>
      <c r="K15" s="871"/>
      <c r="L15" s="871"/>
      <c r="M15" s="871"/>
      <c r="N15" s="872"/>
    </row>
    <row r="16" spans="1:23" ht="16.5" hidden="1" customHeight="1" x14ac:dyDescent="0.3">
      <c r="A16" s="863"/>
      <c r="B16" s="864"/>
      <c r="C16" s="870"/>
      <c r="D16" s="871"/>
      <c r="E16" s="871"/>
      <c r="F16" s="871"/>
      <c r="G16" s="871"/>
      <c r="H16" s="871"/>
      <c r="I16" s="871"/>
      <c r="J16" s="871"/>
      <c r="K16" s="871"/>
      <c r="L16" s="871"/>
      <c r="M16" s="871"/>
      <c r="N16" s="872"/>
    </row>
    <row r="17" spans="1:166" ht="23.25" hidden="1" customHeight="1" x14ac:dyDescent="0.3">
      <c r="A17" s="863"/>
      <c r="B17" s="864"/>
      <c r="C17" s="870"/>
      <c r="D17" s="871"/>
      <c r="E17" s="871"/>
      <c r="F17" s="871"/>
      <c r="G17" s="871"/>
      <c r="H17" s="871"/>
      <c r="I17" s="871"/>
      <c r="J17" s="871"/>
      <c r="K17" s="871"/>
      <c r="L17" s="871"/>
      <c r="M17" s="871"/>
      <c r="N17" s="872"/>
    </row>
    <row r="18" spans="1:166" ht="20.25" hidden="1" customHeight="1" x14ac:dyDescent="0.3">
      <c r="A18" s="863"/>
      <c r="B18" s="864"/>
      <c r="C18" s="870"/>
      <c r="D18" s="871"/>
      <c r="E18" s="871"/>
      <c r="F18" s="871"/>
      <c r="G18" s="871"/>
      <c r="H18" s="871"/>
      <c r="I18" s="871"/>
      <c r="J18" s="871"/>
      <c r="K18" s="871"/>
      <c r="L18" s="871"/>
      <c r="M18" s="871"/>
      <c r="N18" s="872"/>
    </row>
    <row r="19" spans="1:166" ht="13.5" hidden="1" customHeight="1" x14ac:dyDescent="0.3">
      <c r="A19" s="863"/>
      <c r="B19" s="864"/>
      <c r="C19" s="870"/>
      <c r="D19" s="871"/>
      <c r="E19" s="871"/>
      <c r="F19" s="871"/>
      <c r="G19" s="871"/>
      <c r="H19" s="871"/>
      <c r="I19" s="871"/>
      <c r="J19" s="871"/>
      <c r="K19" s="871"/>
      <c r="L19" s="871"/>
      <c r="M19" s="871"/>
      <c r="N19" s="872"/>
    </row>
    <row r="20" spans="1:166" ht="13.5" hidden="1" customHeight="1" x14ac:dyDescent="0.3">
      <c r="A20" s="863"/>
      <c r="B20" s="864"/>
      <c r="C20" s="870"/>
      <c r="D20" s="871"/>
      <c r="E20" s="871"/>
      <c r="F20" s="871"/>
      <c r="G20" s="871"/>
      <c r="H20" s="871"/>
      <c r="I20" s="871"/>
      <c r="J20" s="871"/>
      <c r="K20" s="871"/>
      <c r="L20" s="871"/>
      <c r="M20" s="871"/>
      <c r="N20" s="872"/>
    </row>
    <row r="21" spans="1:166" ht="13.5" hidden="1" customHeight="1" x14ac:dyDescent="0.3">
      <c r="A21" s="863"/>
      <c r="B21" s="864"/>
      <c r="C21" s="870"/>
      <c r="D21" s="871"/>
      <c r="E21" s="871"/>
      <c r="F21" s="871"/>
      <c r="G21" s="871"/>
      <c r="H21" s="871"/>
      <c r="I21" s="871"/>
      <c r="J21" s="871"/>
      <c r="K21" s="871"/>
      <c r="L21" s="871"/>
      <c r="M21" s="871"/>
      <c r="N21" s="872"/>
    </row>
    <row r="22" spans="1:166" ht="13.5" hidden="1" customHeight="1" x14ac:dyDescent="0.3">
      <c r="A22" s="863"/>
      <c r="B22" s="864"/>
      <c r="C22" s="870"/>
      <c r="D22" s="871"/>
      <c r="E22" s="871"/>
      <c r="F22" s="871"/>
      <c r="G22" s="871"/>
      <c r="H22" s="871"/>
      <c r="I22" s="871"/>
      <c r="J22" s="871"/>
      <c r="K22" s="871"/>
      <c r="L22" s="871"/>
      <c r="M22" s="871"/>
      <c r="N22" s="872"/>
    </row>
    <row r="23" spans="1:166" ht="13.5" hidden="1" customHeight="1" x14ac:dyDescent="0.3">
      <c r="A23" s="865"/>
      <c r="B23" s="866"/>
      <c r="C23" s="873"/>
      <c r="D23" s="874"/>
      <c r="E23" s="874"/>
      <c r="F23" s="874"/>
      <c r="G23" s="874"/>
      <c r="H23" s="874"/>
      <c r="I23" s="874"/>
      <c r="J23" s="874"/>
      <c r="K23" s="874"/>
      <c r="L23" s="874"/>
      <c r="M23" s="874"/>
      <c r="N23" s="875"/>
    </row>
    <row r="24" spans="1:166" ht="18.75" customHeight="1" x14ac:dyDescent="0.25">
      <c r="A24" s="876" t="s">
        <v>0</v>
      </c>
      <c r="B24" s="877"/>
      <c r="C24" s="877"/>
      <c r="D24" s="877"/>
      <c r="E24" s="877"/>
      <c r="F24" s="877"/>
      <c r="G24" s="877"/>
      <c r="H24" s="877"/>
      <c r="I24" s="877"/>
      <c r="J24" s="877"/>
      <c r="K24" s="877"/>
      <c r="L24" s="877"/>
      <c r="M24" s="877"/>
      <c r="N24" s="878"/>
      <c r="R24" s="63"/>
      <c r="S24" s="63"/>
      <c r="T24" s="63"/>
      <c r="U24" s="63"/>
      <c r="V24" s="63"/>
      <c r="W24" s="63"/>
      <c r="X24" s="63"/>
      <c r="Y24" s="63"/>
      <c r="Z24" s="63"/>
      <c r="AA24" s="63"/>
      <c r="AB24" s="63"/>
      <c r="AC24" s="63"/>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row>
    <row r="25" spans="1:166" ht="27" customHeight="1" x14ac:dyDescent="0.25">
      <c r="A25" s="65">
        <v>1</v>
      </c>
      <c r="B25" s="803"/>
      <c r="C25" s="804"/>
      <c r="D25" s="804"/>
      <c r="E25" s="804"/>
      <c r="F25" s="804"/>
      <c r="G25" s="805"/>
      <c r="H25" s="65">
        <v>6</v>
      </c>
      <c r="I25" s="806"/>
      <c r="J25" s="807"/>
      <c r="K25" s="807"/>
      <c r="L25" s="807"/>
      <c r="M25" s="807"/>
      <c r="N25" s="808"/>
      <c r="R25" s="63"/>
      <c r="S25" s="63"/>
      <c r="T25" s="63"/>
      <c r="U25" s="63"/>
      <c r="V25" s="63"/>
      <c r="W25" s="63"/>
      <c r="X25" s="63"/>
      <c r="Y25" s="63"/>
      <c r="Z25" s="63"/>
      <c r="AA25" s="63"/>
      <c r="AB25" s="63"/>
      <c r="AC25" s="63"/>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4"/>
      <c r="DJ25" s="64"/>
      <c r="DK25" s="64"/>
      <c r="DL25" s="64"/>
      <c r="DM25" s="64"/>
      <c r="DN25" s="64"/>
      <c r="DO25" s="64"/>
      <c r="DP25" s="64"/>
      <c r="DQ25" s="64"/>
      <c r="DR25" s="64"/>
      <c r="DS25" s="64"/>
      <c r="DT25" s="64"/>
      <c r="DU25" s="64"/>
      <c r="DV25" s="64"/>
      <c r="DW25" s="64"/>
      <c r="DX25" s="64"/>
      <c r="DY25" s="64"/>
      <c r="DZ25" s="64"/>
      <c r="EA25" s="64"/>
      <c r="EB25" s="64"/>
      <c r="EC25" s="64"/>
      <c r="ED25" s="64"/>
      <c r="EE25" s="64"/>
      <c r="EF25" s="64"/>
      <c r="EG25" s="64"/>
      <c r="EH25" s="64"/>
      <c r="EI25" s="64"/>
      <c r="EJ25" s="64"/>
      <c r="EK25" s="64"/>
      <c r="EL25" s="64"/>
      <c r="EM25" s="64"/>
      <c r="EN25" s="64"/>
      <c r="EO25" s="64"/>
      <c r="EP25" s="64"/>
      <c r="EQ25" s="64"/>
      <c r="ER25" s="64"/>
      <c r="ES25" s="64"/>
      <c r="ET25" s="64"/>
      <c r="EU25" s="64"/>
      <c r="EV25" s="64"/>
      <c r="EW25" s="64"/>
      <c r="EX25" s="64"/>
      <c r="EY25" s="64"/>
      <c r="EZ25" s="64"/>
      <c r="FA25" s="64"/>
      <c r="FB25" s="64"/>
      <c r="FC25" s="64"/>
      <c r="FD25" s="64"/>
      <c r="FE25" s="64"/>
      <c r="FF25" s="64"/>
      <c r="FG25" s="64"/>
      <c r="FH25" s="64"/>
      <c r="FI25" s="64"/>
      <c r="FJ25" s="64"/>
    </row>
    <row r="26" spans="1:166" ht="12.75" x14ac:dyDescent="0.25">
      <c r="A26" s="65">
        <v>2</v>
      </c>
      <c r="B26" s="803"/>
      <c r="C26" s="804"/>
      <c r="D26" s="804"/>
      <c r="E26" s="804"/>
      <c r="F26" s="804"/>
      <c r="G26" s="805"/>
      <c r="H26" s="65">
        <v>7</v>
      </c>
      <c r="I26" s="803"/>
      <c r="J26" s="804"/>
      <c r="K26" s="804"/>
      <c r="L26" s="804"/>
      <c r="M26" s="804"/>
      <c r="N26" s="805"/>
      <c r="R26" s="63"/>
      <c r="S26" s="63"/>
      <c r="T26" s="63"/>
      <c r="U26" s="63"/>
      <c r="V26" s="63"/>
      <c r="W26" s="63"/>
      <c r="X26" s="63"/>
      <c r="Y26" s="63"/>
      <c r="Z26" s="63"/>
      <c r="AA26" s="63"/>
      <c r="AB26" s="63"/>
      <c r="AC26" s="63"/>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c r="DL26" s="64"/>
      <c r="DM26" s="64"/>
      <c r="DN26" s="64"/>
      <c r="DO26" s="64"/>
      <c r="DP26" s="64"/>
      <c r="DQ26" s="64"/>
      <c r="DR26" s="64"/>
      <c r="DS26" s="64"/>
      <c r="DT26" s="64"/>
      <c r="DU26" s="64"/>
      <c r="DV26" s="64"/>
      <c r="DW26" s="64"/>
      <c r="DX26" s="64"/>
      <c r="DY26" s="64"/>
      <c r="DZ26" s="64"/>
      <c r="EA26" s="64"/>
      <c r="EB26" s="64"/>
      <c r="EC26" s="64"/>
      <c r="ED26" s="64"/>
      <c r="EE26" s="64"/>
      <c r="EF26" s="64"/>
      <c r="EG26" s="64"/>
      <c r="EH26" s="64"/>
      <c r="EI26" s="64"/>
      <c r="EJ26" s="64"/>
      <c r="EK26" s="64"/>
      <c r="EL26" s="64"/>
      <c r="EM26" s="64"/>
      <c r="EN26" s="64"/>
      <c r="EO26" s="64"/>
      <c r="EP26" s="64"/>
      <c r="EQ26" s="64"/>
      <c r="ER26" s="64"/>
      <c r="ES26" s="64"/>
      <c r="ET26" s="64"/>
      <c r="EU26" s="64"/>
      <c r="EV26" s="64"/>
      <c r="EW26" s="64"/>
      <c r="EX26" s="64"/>
      <c r="EY26" s="64"/>
      <c r="EZ26" s="64"/>
      <c r="FA26" s="64"/>
      <c r="FB26" s="64"/>
      <c r="FC26" s="64"/>
      <c r="FD26" s="64"/>
      <c r="FE26" s="64"/>
      <c r="FF26" s="64"/>
      <c r="FG26" s="64"/>
      <c r="FH26" s="64"/>
      <c r="FI26" s="64"/>
      <c r="FJ26" s="64"/>
    </row>
    <row r="27" spans="1:166" ht="12.75" x14ac:dyDescent="0.25">
      <c r="A27" s="65">
        <v>3</v>
      </c>
      <c r="B27" s="803"/>
      <c r="C27" s="804"/>
      <c r="D27" s="804"/>
      <c r="E27" s="804"/>
      <c r="F27" s="804"/>
      <c r="G27" s="805"/>
      <c r="H27" s="65">
        <v>8</v>
      </c>
      <c r="I27" s="803"/>
      <c r="J27" s="804"/>
      <c r="K27" s="804"/>
      <c r="L27" s="804"/>
      <c r="M27" s="804"/>
      <c r="N27" s="805"/>
      <c r="R27" s="63"/>
      <c r="S27" s="63"/>
      <c r="T27" s="63"/>
      <c r="U27" s="63"/>
      <c r="V27" s="63"/>
      <c r="W27" s="63"/>
      <c r="X27" s="63"/>
      <c r="Y27" s="63"/>
      <c r="Z27" s="63"/>
      <c r="AA27" s="63"/>
      <c r="AB27" s="63"/>
      <c r="AC27" s="63"/>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64"/>
      <c r="DY27" s="64"/>
      <c r="DZ27" s="64"/>
      <c r="EA27" s="64"/>
      <c r="EB27" s="64"/>
      <c r="EC27" s="64"/>
      <c r="ED27" s="64"/>
      <c r="EE27" s="64"/>
      <c r="EF27" s="64"/>
      <c r="EG27" s="64"/>
      <c r="EH27" s="64"/>
      <c r="EI27" s="64"/>
      <c r="EJ27" s="64"/>
      <c r="EK27" s="64"/>
      <c r="EL27" s="64"/>
      <c r="EM27" s="64"/>
      <c r="EN27" s="64"/>
      <c r="EO27" s="64"/>
      <c r="EP27" s="64"/>
      <c r="EQ27" s="64"/>
      <c r="ER27" s="64"/>
      <c r="ES27" s="64"/>
      <c r="ET27" s="64"/>
      <c r="EU27" s="64"/>
      <c r="EV27" s="64"/>
      <c r="EW27" s="64"/>
      <c r="EX27" s="64"/>
      <c r="EY27" s="64"/>
      <c r="EZ27" s="64"/>
      <c r="FA27" s="64"/>
      <c r="FB27" s="64"/>
      <c r="FC27" s="64"/>
      <c r="FD27" s="64"/>
      <c r="FE27" s="64"/>
      <c r="FF27" s="64"/>
      <c r="FG27" s="64"/>
      <c r="FH27" s="64"/>
      <c r="FI27" s="64"/>
      <c r="FJ27" s="64"/>
    </row>
    <row r="28" spans="1:166" ht="12.75" x14ac:dyDescent="0.25">
      <c r="A28" s="65">
        <v>4</v>
      </c>
      <c r="B28" s="803"/>
      <c r="C28" s="804"/>
      <c r="D28" s="804"/>
      <c r="E28" s="804"/>
      <c r="F28" s="804"/>
      <c r="G28" s="805"/>
      <c r="H28" s="65">
        <v>9</v>
      </c>
      <c r="I28" s="803"/>
      <c r="J28" s="804"/>
      <c r="K28" s="804"/>
      <c r="L28" s="804"/>
      <c r="M28" s="804"/>
      <c r="N28" s="805"/>
    </row>
    <row r="29" spans="1:166" ht="12.75" x14ac:dyDescent="0.25">
      <c r="A29" s="65">
        <v>5</v>
      </c>
      <c r="B29" s="803"/>
      <c r="C29" s="804"/>
      <c r="D29" s="804"/>
      <c r="E29" s="804"/>
      <c r="F29" s="804"/>
      <c r="G29" s="805"/>
      <c r="H29" s="65">
        <v>10</v>
      </c>
      <c r="I29" s="883"/>
      <c r="J29" s="883"/>
      <c r="K29" s="883"/>
      <c r="L29" s="883"/>
      <c r="M29" s="883"/>
      <c r="N29" s="883"/>
    </row>
    <row r="30" spans="1:166" ht="12.75" x14ac:dyDescent="0.25">
      <c r="A30" s="1030" t="s">
        <v>281</v>
      </c>
      <c r="B30" s="1031"/>
      <c r="C30" s="1031"/>
      <c r="D30" s="1031"/>
      <c r="E30" s="1031"/>
      <c r="F30" s="1031"/>
      <c r="G30" s="1031"/>
      <c r="H30" s="1031"/>
      <c r="I30" s="1031"/>
      <c r="J30" s="1031"/>
      <c r="K30" s="1031"/>
      <c r="L30" s="1031"/>
      <c r="M30" s="1031"/>
      <c r="N30" s="1032"/>
      <c r="O30" s="66"/>
      <c r="P30" s="66"/>
      <c r="Q30" s="66"/>
      <c r="R30" s="67"/>
    </row>
    <row r="31" spans="1:166" ht="35.25" customHeight="1" x14ac:dyDescent="0.25">
      <c r="A31" s="889" t="s">
        <v>282</v>
      </c>
      <c r="B31" s="890"/>
      <c r="C31" s="890"/>
      <c r="D31" s="890"/>
      <c r="E31" s="890"/>
      <c r="F31" s="890"/>
      <c r="G31" s="890"/>
      <c r="H31" s="891"/>
      <c r="I31" s="876" t="s">
        <v>387</v>
      </c>
      <c r="J31" s="878"/>
      <c r="K31" s="892" t="s">
        <v>388</v>
      </c>
      <c r="L31" s="892"/>
      <c r="M31" s="893" t="s">
        <v>283</v>
      </c>
      <c r="N31" s="893"/>
      <c r="O31" s="893">
        <v>2021</v>
      </c>
      <c r="P31" s="893"/>
      <c r="Q31" s="893">
        <v>2022</v>
      </c>
      <c r="R31" s="893"/>
    </row>
    <row r="32" spans="1:166" x14ac:dyDescent="0.3">
      <c r="A32" s="884"/>
      <c r="B32" s="885"/>
      <c r="C32" s="885"/>
      <c r="D32" s="885"/>
      <c r="E32" s="885"/>
      <c r="F32" s="885"/>
      <c r="G32" s="885"/>
      <c r="H32" s="886"/>
      <c r="I32" s="815"/>
      <c r="J32" s="815"/>
      <c r="K32" s="815"/>
      <c r="L32" s="815"/>
      <c r="M32" s="814"/>
      <c r="N32" s="814"/>
      <c r="O32" s="815"/>
      <c r="P32" s="815"/>
      <c r="Q32" s="814"/>
      <c r="R32" s="814"/>
    </row>
    <row r="33" spans="1:18" x14ac:dyDescent="0.3">
      <c r="A33" s="884"/>
      <c r="B33" s="885"/>
      <c r="C33" s="885"/>
      <c r="D33" s="885"/>
      <c r="E33" s="885"/>
      <c r="F33" s="885"/>
      <c r="G33" s="885"/>
      <c r="H33" s="886"/>
      <c r="I33" s="815"/>
      <c r="J33" s="815"/>
      <c r="K33" s="1019"/>
      <c r="L33" s="1019"/>
      <c r="M33" s="1149"/>
      <c r="N33" s="1149"/>
      <c r="O33" s="815"/>
      <c r="P33" s="815"/>
      <c r="Q33" s="815"/>
      <c r="R33" s="815"/>
    </row>
    <row r="34" spans="1:18" s="89" customFormat="1" x14ac:dyDescent="0.3">
      <c r="A34" s="884"/>
      <c r="B34" s="885"/>
      <c r="C34" s="885"/>
      <c r="D34" s="885"/>
      <c r="E34" s="885"/>
      <c r="F34" s="885"/>
      <c r="G34" s="885"/>
      <c r="H34" s="886"/>
      <c r="I34" s="815"/>
      <c r="J34" s="815"/>
      <c r="K34" s="1019"/>
      <c r="L34" s="1019"/>
      <c r="M34" s="1149"/>
      <c r="N34" s="1149"/>
      <c r="O34" s="815"/>
      <c r="P34" s="815"/>
      <c r="Q34" s="815"/>
      <c r="R34" s="815"/>
    </row>
    <row r="35" spans="1:18" ht="23.25" customHeight="1" x14ac:dyDescent="0.3">
      <c r="A35" s="889" t="s">
        <v>284</v>
      </c>
      <c r="B35" s="890"/>
      <c r="C35" s="890"/>
      <c r="D35" s="890"/>
      <c r="E35" s="890"/>
      <c r="F35" s="890"/>
      <c r="G35" s="890"/>
      <c r="H35" s="891"/>
      <c r="I35" s="876" t="s">
        <v>387</v>
      </c>
      <c r="J35" s="878"/>
      <c r="K35" s="892" t="s">
        <v>388</v>
      </c>
      <c r="L35" s="892"/>
      <c r="M35" s="893" t="s">
        <v>283</v>
      </c>
      <c r="N35" s="893"/>
      <c r="O35" s="893">
        <v>2021</v>
      </c>
      <c r="P35" s="893"/>
      <c r="Q35" s="893">
        <v>2022</v>
      </c>
      <c r="R35" s="893"/>
    </row>
    <row r="36" spans="1:18" x14ac:dyDescent="0.3">
      <c r="A36" s="884"/>
      <c r="B36" s="885"/>
      <c r="C36" s="885"/>
      <c r="D36" s="885"/>
      <c r="E36" s="885"/>
      <c r="F36" s="885"/>
      <c r="G36" s="885"/>
      <c r="H36" s="886"/>
      <c r="I36" s="903"/>
      <c r="J36" s="815"/>
      <c r="K36" s="903"/>
      <c r="L36" s="815"/>
      <c r="M36" s="814"/>
      <c r="N36" s="814"/>
      <c r="O36" s="903"/>
      <c r="P36" s="815"/>
      <c r="Q36" s="903"/>
      <c r="R36" s="815"/>
    </row>
    <row r="37" spans="1:18" x14ac:dyDescent="0.3">
      <c r="A37" s="884"/>
      <c r="B37" s="885"/>
      <c r="C37" s="885"/>
      <c r="D37" s="885"/>
      <c r="E37" s="885"/>
      <c r="F37" s="885"/>
      <c r="G37" s="885"/>
      <c r="H37" s="886"/>
      <c r="I37" s="903"/>
      <c r="J37" s="815"/>
      <c r="K37" s="903"/>
      <c r="L37" s="815"/>
      <c r="M37" s="814"/>
      <c r="N37" s="814"/>
      <c r="O37" s="903"/>
      <c r="P37" s="815"/>
      <c r="Q37" s="903"/>
      <c r="R37" s="815"/>
    </row>
    <row r="38" spans="1:18" ht="24" customHeight="1" x14ac:dyDescent="0.3">
      <c r="A38" s="889" t="s">
        <v>285</v>
      </c>
      <c r="B38" s="890"/>
      <c r="C38" s="890"/>
      <c r="D38" s="890"/>
      <c r="E38" s="890"/>
      <c r="F38" s="890"/>
      <c r="G38" s="890"/>
      <c r="H38" s="891"/>
      <c r="I38" s="876" t="s">
        <v>387</v>
      </c>
      <c r="J38" s="878"/>
      <c r="K38" s="892" t="s">
        <v>388</v>
      </c>
      <c r="L38" s="892"/>
      <c r="M38" s="893" t="s">
        <v>283</v>
      </c>
      <c r="N38" s="893"/>
      <c r="O38" s="893">
        <v>2021</v>
      </c>
      <c r="P38" s="893"/>
      <c r="Q38" s="893">
        <v>2022</v>
      </c>
      <c r="R38" s="893"/>
    </row>
    <row r="39" spans="1:18" x14ac:dyDescent="0.3">
      <c r="A39" s="884"/>
      <c r="B39" s="885"/>
      <c r="C39" s="885"/>
      <c r="D39" s="885"/>
      <c r="E39" s="885"/>
      <c r="F39" s="885"/>
      <c r="G39" s="885"/>
      <c r="H39" s="886"/>
      <c r="I39" s="907"/>
      <c r="J39" s="907"/>
      <c r="K39" s="815"/>
      <c r="L39" s="815"/>
      <c r="M39" s="814"/>
      <c r="N39" s="814"/>
      <c r="O39" s="907"/>
      <c r="P39" s="907"/>
      <c r="Q39" s="907"/>
      <c r="R39" s="907"/>
    </row>
    <row r="40" spans="1:18" x14ac:dyDescent="0.3">
      <c r="A40" s="884"/>
      <c r="B40" s="885"/>
      <c r="C40" s="885"/>
      <c r="D40" s="885"/>
      <c r="E40" s="885"/>
      <c r="F40" s="885"/>
      <c r="G40" s="885"/>
      <c r="H40" s="886"/>
      <c r="I40" s="815"/>
      <c r="J40" s="815"/>
      <c r="K40" s="815"/>
      <c r="L40" s="815"/>
      <c r="M40" s="814"/>
      <c r="N40" s="814"/>
      <c r="O40" s="815"/>
      <c r="P40" s="815"/>
      <c r="Q40" s="814"/>
      <c r="R40" s="814"/>
    </row>
    <row r="41" spans="1:18" ht="31.5" customHeight="1" x14ac:dyDescent="0.3">
      <c r="A41" s="889" t="s">
        <v>286</v>
      </c>
      <c r="B41" s="890"/>
      <c r="C41" s="890"/>
      <c r="D41" s="890"/>
      <c r="E41" s="890"/>
      <c r="F41" s="890"/>
      <c r="G41" s="890"/>
      <c r="H41" s="891"/>
      <c r="I41" s="876" t="s">
        <v>387</v>
      </c>
      <c r="J41" s="878"/>
      <c r="K41" s="892" t="s">
        <v>388</v>
      </c>
      <c r="L41" s="892"/>
      <c r="M41" s="893" t="s">
        <v>283</v>
      </c>
      <c r="N41" s="893"/>
      <c r="O41" s="893">
        <v>2021</v>
      </c>
      <c r="P41" s="893"/>
      <c r="Q41" s="893">
        <v>2022</v>
      </c>
      <c r="R41" s="893"/>
    </row>
    <row r="42" spans="1:18" x14ac:dyDescent="0.3">
      <c r="A42" s="908"/>
      <c r="B42" s="909"/>
      <c r="C42" s="909"/>
      <c r="D42" s="909"/>
      <c r="E42" s="909"/>
      <c r="F42" s="909"/>
      <c r="G42" s="909"/>
      <c r="H42" s="910"/>
      <c r="I42" s="815"/>
      <c r="J42" s="815"/>
      <c r="K42" s="815"/>
      <c r="L42" s="815"/>
      <c r="M42" s="814"/>
      <c r="N42" s="814"/>
      <c r="O42" s="815"/>
      <c r="P42" s="815"/>
      <c r="Q42" s="814"/>
      <c r="R42" s="814"/>
    </row>
    <row r="43" spans="1:18" x14ac:dyDescent="0.3">
      <c r="A43" s="908"/>
      <c r="B43" s="909"/>
      <c r="C43" s="909"/>
      <c r="D43" s="909"/>
      <c r="E43" s="909"/>
      <c r="F43" s="909"/>
      <c r="G43" s="909"/>
      <c r="H43" s="910"/>
      <c r="I43" s="815"/>
      <c r="J43" s="815"/>
      <c r="K43" s="815"/>
      <c r="L43" s="815"/>
      <c r="M43" s="814"/>
      <c r="N43" s="814"/>
      <c r="O43" s="815"/>
      <c r="P43" s="815"/>
      <c r="Q43" s="814"/>
      <c r="R43" s="814"/>
    </row>
    <row r="45" spans="1:18" x14ac:dyDescent="0.3">
      <c r="A45" s="916" t="s">
        <v>287</v>
      </c>
      <c r="B45" s="917"/>
      <c r="C45" s="917"/>
      <c r="D45" s="917"/>
      <c r="E45" s="917"/>
      <c r="F45" s="917"/>
      <c r="G45" s="917"/>
      <c r="H45" s="917"/>
      <c r="I45" s="917"/>
      <c r="J45" s="917"/>
      <c r="K45" s="917"/>
      <c r="L45" s="917"/>
      <c r="M45" s="917"/>
      <c r="N45" s="918"/>
    </row>
    <row r="46" spans="1:18" ht="48.75" customHeight="1" x14ac:dyDescent="0.3">
      <c r="A46" s="919" t="s">
        <v>288</v>
      </c>
      <c r="B46" s="919"/>
      <c r="C46" s="68" t="s">
        <v>289</v>
      </c>
      <c r="D46" s="68" t="s">
        <v>290</v>
      </c>
      <c r="E46" s="68" t="s">
        <v>291</v>
      </c>
      <c r="F46" s="68" t="s">
        <v>292</v>
      </c>
      <c r="G46" s="68" t="s">
        <v>293</v>
      </c>
      <c r="H46" s="68" t="s">
        <v>294</v>
      </c>
      <c r="I46" s="68" t="s">
        <v>295</v>
      </c>
      <c r="J46" s="68" t="s">
        <v>296</v>
      </c>
      <c r="K46" s="68" t="s">
        <v>297</v>
      </c>
      <c r="L46" s="68" t="s">
        <v>298</v>
      </c>
      <c r="M46" s="68" t="s">
        <v>299</v>
      </c>
      <c r="N46" s="68" t="s">
        <v>300</v>
      </c>
    </row>
    <row r="47" spans="1:18" ht="12" customHeight="1" x14ac:dyDescent="0.3">
      <c r="A47" s="912">
        <f>IF(A25&gt;0,A25,"")</f>
        <v>1</v>
      </c>
      <c r="B47" s="913"/>
      <c r="C47" s="69"/>
      <c r="D47" s="69"/>
      <c r="E47" s="69"/>
      <c r="F47" s="70"/>
      <c r="G47" s="70"/>
      <c r="H47" s="70"/>
      <c r="I47" s="70"/>
      <c r="J47" s="92"/>
      <c r="K47" s="70"/>
      <c r="L47" s="69"/>
      <c r="M47" s="69"/>
      <c r="N47" s="69"/>
    </row>
    <row r="48" spans="1:18" ht="12" customHeight="1" thickBot="1" x14ac:dyDescent="0.35">
      <c r="A48" s="914"/>
      <c r="B48" s="915"/>
      <c r="C48" s="72"/>
      <c r="D48" s="72"/>
      <c r="E48" s="72"/>
      <c r="F48" s="73"/>
      <c r="G48" s="73"/>
      <c r="H48" s="73"/>
      <c r="I48" s="73"/>
      <c r="J48" s="93"/>
      <c r="K48" s="74"/>
      <c r="L48" s="73"/>
      <c r="M48" s="73"/>
      <c r="N48" s="72"/>
    </row>
    <row r="49" spans="1:15" ht="12" customHeight="1" x14ac:dyDescent="0.3">
      <c r="A49" s="912">
        <f>IF(A26&gt;0,A26,"")</f>
        <v>2</v>
      </c>
      <c r="B49" s="913"/>
      <c r="C49" s="69"/>
      <c r="D49" s="69"/>
      <c r="E49" s="69"/>
      <c r="F49" s="70"/>
      <c r="G49" s="70"/>
      <c r="H49" s="70"/>
      <c r="I49" s="70"/>
      <c r="J49" s="70"/>
      <c r="K49" s="70"/>
      <c r="L49" s="69"/>
      <c r="M49" s="69"/>
      <c r="N49" s="69"/>
    </row>
    <row r="50" spans="1:15" ht="13.8" thickBot="1" x14ac:dyDescent="0.35">
      <c r="A50" s="914"/>
      <c r="B50" s="915"/>
      <c r="C50" s="72"/>
      <c r="D50" s="72"/>
      <c r="E50" s="72"/>
      <c r="F50" s="73"/>
      <c r="G50" s="73"/>
      <c r="H50" s="73"/>
      <c r="I50" s="73"/>
      <c r="J50" s="73"/>
      <c r="K50" s="74"/>
      <c r="L50" s="73"/>
      <c r="M50" s="73"/>
      <c r="N50" s="72"/>
    </row>
    <row r="51" spans="1:15" x14ac:dyDescent="0.3">
      <c r="A51" s="912">
        <f>IF(A27&gt;0,A27,"")</f>
        <v>3</v>
      </c>
      <c r="B51" s="913"/>
      <c r="C51" s="69"/>
      <c r="D51" s="90"/>
      <c r="E51" s="69"/>
      <c r="F51" s="70"/>
      <c r="G51" s="70"/>
      <c r="H51" s="70"/>
      <c r="I51" s="70"/>
      <c r="J51" s="70"/>
      <c r="K51" s="70"/>
      <c r="L51" s="71"/>
      <c r="M51" s="70"/>
      <c r="N51" s="69"/>
    </row>
    <row r="52" spans="1:15" ht="13.8" thickBot="1" x14ac:dyDescent="0.35">
      <c r="A52" s="914"/>
      <c r="B52" s="915"/>
      <c r="C52" s="72"/>
      <c r="D52" s="72"/>
      <c r="E52" s="72"/>
      <c r="F52" s="73"/>
      <c r="G52" s="73"/>
      <c r="H52" s="73"/>
      <c r="I52" s="73"/>
      <c r="J52" s="73"/>
      <c r="K52" s="74"/>
      <c r="L52" s="74"/>
      <c r="M52" s="74"/>
      <c r="N52" s="72"/>
    </row>
    <row r="53" spans="1:15" x14ac:dyDescent="0.3">
      <c r="A53" s="912">
        <v>4</v>
      </c>
      <c r="B53" s="913"/>
      <c r="C53" s="69"/>
      <c r="D53" s="69"/>
      <c r="E53" s="69"/>
      <c r="F53" s="70"/>
      <c r="G53" s="70"/>
      <c r="H53" s="70"/>
      <c r="I53" s="70"/>
      <c r="J53" s="70"/>
      <c r="K53" s="70"/>
      <c r="L53" s="70"/>
      <c r="M53" s="70"/>
      <c r="N53" s="69"/>
    </row>
    <row r="54" spans="1:15" ht="13.8" thickBot="1" x14ac:dyDescent="0.35">
      <c r="A54" s="914"/>
      <c r="B54" s="915"/>
      <c r="C54" s="72"/>
      <c r="D54" s="72"/>
      <c r="E54" s="72"/>
      <c r="F54" s="73"/>
      <c r="G54" s="73"/>
      <c r="H54" s="73"/>
      <c r="I54" s="73"/>
      <c r="J54" s="73"/>
      <c r="K54" s="73"/>
      <c r="L54" s="72"/>
      <c r="M54" s="72"/>
      <c r="N54" s="75"/>
    </row>
    <row r="55" spans="1:15" ht="13.8" thickBot="1" x14ac:dyDescent="0.35">
      <c r="A55" s="912">
        <v>5</v>
      </c>
      <c r="B55" s="913"/>
      <c r="C55" s="69"/>
      <c r="D55" s="69"/>
      <c r="E55" s="69"/>
      <c r="F55" s="70"/>
      <c r="G55" s="70"/>
      <c r="H55" s="70"/>
      <c r="I55" s="70"/>
      <c r="J55" s="70"/>
      <c r="K55" s="70"/>
      <c r="L55" s="69"/>
      <c r="M55" s="69"/>
      <c r="N55" s="75"/>
    </row>
    <row r="56" spans="1:15" ht="13.8" thickBot="1" x14ac:dyDescent="0.35">
      <c r="A56" s="914"/>
      <c r="B56" s="915"/>
      <c r="C56" s="72"/>
      <c r="D56" s="72"/>
      <c r="E56" s="72"/>
      <c r="F56" s="73"/>
      <c r="G56" s="73"/>
      <c r="H56" s="73"/>
      <c r="I56" s="73"/>
      <c r="J56" s="73"/>
      <c r="K56" s="73"/>
      <c r="L56" s="72"/>
      <c r="M56" s="72"/>
      <c r="N56" s="75"/>
    </row>
    <row r="57" spans="1:15" x14ac:dyDescent="0.3">
      <c r="A57" s="912">
        <v>6</v>
      </c>
      <c r="B57" s="913"/>
      <c r="C57" s="69"/>
      <c r="D57" s="69"/>
      <c r="E57" s="69"/>
      <c r="F57" s="70"/>
      <c r="G57" s="70"/>
      <c r="H57" s="70"/>
      <c r="I57" s="70"/>
      <c r="J57" s="70"/>
      <c r="K57" s="70"/>
      <c r="L57" s="69"/>
      <c r="M57" s="69"/>
      <c r="N57" s="69"/>
    </row>
    <row r="58" spans="1:15" ht="13.8" thickBot="1" x14ac:dyDescent="0.35">
      <c r="A58" s="914"/>
      <c r="B58" s="915"/>
      <c r="C58" s="72"/>
      <c r="D58" s="72"/>
      <c r="E58" s="72"/>
      <c r="F58" s="73"/>
      <c r="G58" s="73"/>
      <c r="H58" s="73"/>
      <c r="I58" s="73"/>
      <c r="J58" s="73"/>
      <c r="K58" s="73"/>
      <c r="L58" s="72"/>
      <c r="M58" s="72"/>
      <c r="N58" s="72"/>
    </row>
    <row r="59" spans="1:15" x14ac:dyDescent="0.3">
      <c r="A59" s="912">
        <v>7</v>
      </c>
      <c r="B59" s="913"/>
      <c r="C59" s="69"/>
      <c r="D59" s="69"/>
      <c r="E59" s="69"/>
      <c r="F59" s="70"/>
      <c r="G59" s="70"/>
      <c r="H59" s="70"/>
      <c r="I59" s="70"/>
      <c r="J59" s="70"/>
      <c r="K59" s="70"/>
      <c r="L59" s="69"/>
      <c r="M59" s="69"/>
      <c r="N59" s="69"/>
    </row>
    <row r="60" spans="1:15" ht="10.5" customHeight="1" thickBot="1" x14ac:dyDescent="0.35">
      <c r="A60" s="914"/>
      <c r="B60" s="915"/>
      <c r="C60" s="72"/>
      <c r="D60" s="72"/>
      <c r="E60" s="72"/>
      <c r="F60" s="73"/>
      <c r="G60" s="73"/>
      <c r="H60" s="73"/>
      <c r="I60" s="73"/>
      <c r="J60" s="73"/>
      <c r="K60" s="73"/>
      <c r="L60" s="72"/>
      <c r="M60" s="72"/>
      <c r="N60" s="72"/>
    </row>
    <row r="61" spans="1:15" ht="1.5" hidden="1" customHeight="1" x14ac:dyDescent="0.3">
      <c r="A61" s="912">
        <v>8</v>
      </c>
      <c r="B61" s="913"/>
      <c r="C61" s="69"/>
      <c r="D61" s="69"/>
      <c r="E61" s="69"/>
      <c r="F61" s="70"/>
      <c r="G61" s="70"/>
      <c r="H61" s="70"/>
      <c r="I61" s="70"/>
      <c r="J61" s="70"/>
      <c r="K61" s="70"/>
      <c r="L61" s="69"/>
      <c r="M61" s="69"/>
      <c r="N61" s="76"/>
      <c r="O61" s="77"/>
    </row>
    <row r="62" spans="1:15" ht="13.95" hidden="1" thickBot="1" x14ac:dyDescent="0.35">
      <c r="A62" s="914"/>
      <c r="B62" s="915"/>
      <c r="C62" s="72"/>
      <c r="D62" s="72"/>
      <c r="E62" s="72"/>
      <c r="F62" s="73"/>
      <c r="G62" s="73"/>
      <c r="H62" s="73"/>
      <c r="I62" s="73"/>
      <c r="J62" s="73"/>
      <c r="K62" s="73"/>
      <c r="L62" s="72"/>
      <c r="M62" s="72"/>
      <c r="N62" s="72"/>
    </row>
    <row r="63" spans="1:15" hidden="1" x14ac:dyDescent="0.3">
      <c r="A63" s="912">
        <v>9</v>
      </c>
      <c r="B63" s="913"/>
      <c r="C63" s="69"/>
      <c r="D63" s="69"/>
      <c r="E63" s="69"/>
      <c r="F63" s="70"/>
      <c r="G63" s="70"/>
      <c r="H63" s="70"/>
      <c r="I63" s="70"/>
      <c r="J63" s="70"/>
      <c r="K63" s="70"/>
      <c r="L63" s="69"/>
      <c r="M63" s="69"/>
      <c r="N63" s="69"/>
    </row>
    <row r="64" spans="1:15" ht="13.95" hidden="1" thickBot="1" x14ac:dyDescent="0.35">
      <c r="A64" s="914"/>
      <c r="B64" s="915"/>
      <c r="C64" s="72"/>
      <c r="D64" s="72"/>
      <c r="E64" s="72"/>
      <c r="F64" s="73"/>
      <c r="G64" s="73"/>
      <c r="H64" s="73"/>
      <c r="I64" s="73"/>
      <c r="J64" s="73"/>
      <c r="K64" s="73"/>
      <c r="L64" s="72"/>
      <c r="M64" s="72"/>
      <c r="N64" s="72"/>
    </row>
    <row r="65" spans="1:14" hidden="1" x14ac:dyDescent="0.3">
      <c r="A65" s="912">
        <v>10</v>
      </c>
      <c r="B65" s="913"/>
      <c r="C65" s="69"/>
      <c r="D65" s="69"/>
      <c r="E65" s="69"/>
      <c r="F65" s="70"/>
      <c r="G65" s="70"/>
      <c r="H65" s="70"/>
      <c r="I65" s="70"/>
      <c r="J65" s="70"/>
      <c r="K65" s="70"/>
      <c r="L65" s="69"/>
      <c r="M65" s="69"/>
      <c r="N65" s="69"/>
    </row>
    <row r="66" spans="1:14" ht="13.95" hidden="1" thickBot="1" x14ac:dyDescent="0.35">
      <c r="A66" s="914"/>
      <c r="B66" s="915"/>
      <c r="C66" s="72"/>
      <c r="D66" s="72"/>
      <c r="E66" s="72"/>
      <c r="F66" s="72"/>
      <c r="G66" s="72"/>
      <c r="H66" s="72"/>
      <c r="I66" s="72"/>
      <c r="J66" s="73"/>
      <c r="K66" s="73"/>
      <c r="L66" s="72"/>
      <c r="M66" s="72"/>
      <c r="N66" s="72"/>
    </row>
    <row r="67" spans="1:14" x14ac:dyDescent="0.3">
      <c r="A67" s="78"/>
      <c r="B67" s="78"/>
      <c r="C67" s="78"/>
      <c r="D67" s="78"/>
      <c r="E67" s="78"/>
      <c r="F67" s="78"/>
      <c r="G67" s="78"/>
      <c r="H67" s="78"/>
      <c r="I67" s="78"/>
      <c r="J67" s="78"/>
      <c r="K67" s="78"/>
      <c r="L67" s="78"/>
      <c r="M67" s="78"/>
      <c r="N67" s="78"/>
    </row>
    <row r="68" spans="1:14" x14ac:dyDescent="0.3">
      <c r="A68" s="920" t="s">
        <v>301</v>
      </c>
      <c r="B68" s="921"/>
      <c r="C68" s="921"/>
      <c r="D68" s="921"/>
      <c r="E68" s="921"/>
      <c r="F68" s="921"/>
      <c r="G68" s="921"/>
      <c r="H68" s="921"/>
      <c r="I68" s="921"/>
      <c r="J68" s="921"/>
      <c r="K68" s="921"/>
      <c r="L68" s="921"/>
      <c r="M68" s="921"/>
      <c r="N68" s="922"/>
    </row>
    <row r="69" spans="1:14" ht="31.5" customHeight="1" x14ac:dyDescent="0.3">
      <c r="A69" s="79" t="s">
        <v>302</v>
      </c>
      <c r="B69" s="923" t="s">
        <v>303</v>
      </c>
      <c r="C69" s="924"/>
      <c r="D69" s="924"/>
      <c r="E69" s="924"/>
      <c r="F69" s="925"/>
      <c r="G69" s="926"/>
      <c r="H69" s="926"/>
      <c r="I69" s="926"/>
      <c r="J69" s="926"/>
      <c r="K69" s="926" t="s">
        <v>304</v>
      </c>
      <c r="L69" s="926"/>
      <c r="M69" s="927"/>
      <c r="N69" s="927"/>
    </row>
    <row r="70" spans="1:14" x14ac:dyDescent="0.3">
      <c r="A70" s="91"/>
      <c r="B70" s="935"/>
      <c r="C70" s="930"/>
      <c r="D70" s="930"/>
      <c r="E70" s="930"/>
      <c r="F70" s="931"/>
      <c r="G70" s="932"/>
      <c r="H70" s="933"/>
      <c r="I70" s="934"/>
      <c r="J70" s="934"/>
      <c r="K70" s="934"/>
      <c r="L70" s="934"/>
      <c r="M70" s="928"/>
      <c r="N70" s="928"/>
    </row>
    <row r="71" spans="1:14" x14ac:dyDescent="0.3">
      <c r="A71" s="91"/>
      <c r="B71" s="935"/>
      <c r="C71" s="930"/>
      <c r="D71" s="930"/>
      <c r="E71" s="930"/>
      <c r="F71" s="931"/>
      <c r="G71" s="932"/>
      <c r="H71" s="933"/>
      <c r="I71" s="934"/>
      <c r="J71" s="934"/>
      <c r="K71" s="934"/>
      <c r="L71" s="934"/>
      <c r="M71" s="928"/>
      <c r="N71" s="928"/>
    </row>
    <row r="72" spans="1:14" ht="10.5" customHeight="1" x14ac:dyDescent="0.3">
      <c r="A72" s="91"/>
      <c r="B72" s="935"/>
      <c r="C72" s="930"/>
      <c r="D72" s="930"/>
      <c r="E72" s="930"/>
      <c r="F72" s="931"/>
      <c r="G72" s="932"/>
      <c r="H72" s="933"/>
      <c r="I72" s="934"/>
      <c r="J72" s="934"/>
      <c r="K72" s="934"/>
      <c r="L72" s="934"/>
      <c r="M72" s="928"/>
      <c r="N72" s="928"/>
    </row>
    <row r="73" spans="1:14" hidden="1" x14ac:dyDescent="0.3">
      <c r="A73" s="91" t="s">
        <v>1</v>
      </c>
      <c r="B73" s="935" t="s">
        <v>2</v>
      </c>
      <c r="C73" s="930"/>
      <c r="D73" s="930"/>
      <c r="E73" s="930"/>
      <c r="F73" s="931"/>
      <c r="G73" s="932"/>
      <c r="H73" s="933"/>
      <c r="I73" s="934"/>
      <c r="J73" s="934"/>
      <c r="K73" s="934"/>
      <c r="L73" s="934"/>
      <c r="M73" s="928"/>
      <c r="N73" s="928"/>
    </row>
    <row r="74" spans="1:14" hidden="1" x14ac:dyDescent="0.3">
      <c r="A74" s="80"/>
      <c r="B74" s="929"/>
      <c r="C74" s="930"/>
      <c r="D74" s="930"/>
      <c r="E74" s="930"/>
      <c r="F74" s="931"/>
      <c r="G74" s="932"/>
      <c r="H74" s="933"/>
      <c r="I74" s="934"/>
      <c r="J74" s="934"/>
      <c r="K74" s="934"/>
      <c r="L74" s="934"/>
      <c r="M74" s="928"/>
      <c r="N74" s="928"/>
    </row>
    <row r="75" spans="1:14" hidden="1" x14ac:dyDescent="0.3">
      <c r="A75" s="80"/>
      <c r="B75" s="929"/>
      <c r="C75" s="930"/>
      <c r="D75" s="930"/>
      <c r="E75" s="930"/>
      <c r="F75" s="931"/>
      <c r="G75" s="932"/>
      <c r="H75" s="933"/>
      <c r="I75" s="934"/>
      <c r="J75" s="934"/>
      <c r="K75" s="934"/>
      <c r="L75" s="934"/>
      <c r="M75" s="928"/>
      <c r="N75" s="928"/>
    </row>
    <row r="76" spans="1:14" hidden="1" x14ac:dyDescent="0.3">
      <c r="A76" s="80"/>
      <c r="B76" s="929"/>
      <c r="C76" s="930"/>
      <c r="D76" s="930"/>
      <c r="E76" s="930"/>
      <c r="F76" s="931"/>
      <c r="G76" s="932"/>
      <c r="H76" s="933"/>
      <c r="I76" s="934"/>
      <c r="J76" s="934"/>
      <c r="K76" s="934"/>
      <c r="L76" s="934"/>
      <c r="M76" s="928"/>
      <c r="N76" s="928"/>
    </row>
    <row r="77" spans="1:14" x14ac:dyDescent="0.3">
      <c r="A77" s="81">
        <f>COUNTA(B70:F76)</f>
        <v>1</v>
      </c>
      <c r="B77" s="936" t="s">
        <v>305</v>
      </c>
      <c r="C77" s="936"/>
      <c r="D77" s="936"/>
      <c r="E77" s="936"/>
      <c r="F77" s="936"/>
      <c r="G77" s="936"/>
      <c r="H77" s="936"/>
      <c r="I77" s="936"/>
      <c r="J77" s="936"/>
      <c r="K77" s="936"/>
      <c r="L77" s="937"/>
      <c r="M77" s="938"/>
      <c r="N77" s="938"/>
    </row>
    <row r="78" spans="1:14" x14ac:dyDescent="0.3">
      <c r="A78" s="78"/>
      <c r="B78" s="78"/>
      <c r="C78" s="78"/>
      <c r="D78" s="78"/>
      <c r="E78" s="78"/>
      <c r="F78" s="78"/>
      <c r="G78" s="78"/>
      <c r="H78" s="78"/>
      <c r="I78" s="78"/>
      <c r="J78" s="78"/>
      <c r="K78" s="78"/>
      <c r="L78" s="78"/>
      <c r="M78" s="78"/>
      <c r="N78" s="78"/>
    </row>
    <row r="79" spans="1:14" x14ac:dyDescent="0.3">
      <c r="A79" s="920" t="s">
        <v>306</v>
      </c>
      <c r="B79" s="921"/>
      <c r="C79" s="921"/>
      <c r="D79" s="921"/>
      <c r="E79" s="921"/>
      <c r="F79" s="921"/>
      <c r="G79" s="921"/>
      <c r="H79" s="921"/>
      <c r="I79" s="921"/>
      <c r="J79" s="921"/>
      <c r="K79" s="921"/>
      <c r="L79" s="921"/>
      <c r="M79" s="921"/>
      <c r="N79" s="922"/>
    </row>
    <row r="80" spans="1:14" x14ac:dyDescent="0.3">
      <c r="A80" s="939" t="s">
        <v>307</v>
      </c>
      <c r="B80" s="940"/>
      <c r="C80" s="940"/>
      <c r="D80" s="941"/>
      <c r="E80" s="939" t="s">
        <v>115</v>
      </c>
      <c r="F80" s="940"/>
      <c r="G80" s="940"/>
      <c r="H80" s="940"/>
      <c r="I80" s="940"/>
      <c r="J80" s="940"/>
      <c r="K80" s="940"/>
      <c r="L80" s="940"/>
      <c r="M80" s="942" t="s">
        <v>308</v>
      </c>
      <c r="N80" s="943"/>
    </row>
    <row r="81" spans="1:16" x14ac:dyDescent="0.3">
      <c r="A81" s="1148"/>
      <c r="B81" s="946"/>
      <c r="C81" s="946"/>
      <c r="D81" s="947"/>
      <c r="E81" s="945"/>
      <c r="F81" s="946"/>
      <c r="G81" s="946"/>
      <c r="H81" s="946"/>
      <c r="I81" s="946"/>
      <c r="J81" s="946"/>
      <c r="K81" s="946"/>
      <c r="L81" s="946"/>
      <c r="M81" s="951"/>
      <c r="N81" s="952"/>
    </row>
    <row r="82" spans="1:16" x14ac:dyDescent="0.3">
      <c r="A82" s="948"/>
      <c r="B82" s="949"/>
      <c r="C82" s="949"/>
      <c r="D82" s="950"/>
      <c r="E82" s="948"/>
      <c r="F82" s="949"/>
      <c r="G82" s="949"/>
      <c r="H82" s="949"/>
      <c r="I82" s="949"/>
      <c r="J82" s="949"/>
      <c r="K82" s="949"/>
      <c r="L82" s="949"/>
      <c r="M82" s="953"/>
      <c r="N82" s="954"/>
      <c r="O82" s="82"/>
      <c r="P82" s="83"/>
    </row>
    <row r="83" spans="1:16" x14ac:dyDescent="0.3">
      <c r="A83" s="945"/>
      <c r="B83" s="946"/>
      <c r="C83" s="946"/>
      <c r="D83" s="947"/>
      <c r="E83" s="945"/>
      <c r="F83" s="946"/>
      <c r="G83" s="946"/>
      <c r="H83" s="946"/>
      <c r="I83" s="946"/>
      <c r="J83" s="946"/>
      <c r="K83" s="946"/>
      <c r="L83" s="946"/>
      <c r="M83" s="951"/>
      <c r="N83" s="952"/>
    </row>
    <row r="84" spans="1:16" x14ac:dyDescent="0.3">
      <c r="A84" s="948"/>
      <c r="B84" s="949"/>
      <c r="C84" s="949"/>
      <c r="D84" s="950"/>
      <c r="E84" s="948"/>
      <c r="F84" s="949"/>
      <c r="G84" s="949"/>
      <c r="H84" s="949"/>
      <c r="I84" s="949"/>
      <c r="J84" s="949"/>
      <c r="K84" s="949"/>
      <c r="L84" s="949"/>
      <c r="M84" s="953"/>
      <c r="N84" s="954"/>
    </row>
    <row r="85" spans="1:16" x14ac:dyDescent="0.3">
      <c r="A85" s="945"/>
      <c r="B85" s="946"/>
      <c r="C85" s="946"/>
      <c r="D85" s="947"/>
      <c r="E85" s="945"/>
      <c r="F85" s="946"/>
      <c r="G85" s="946"/>
      <c r="H85" s="946"/>
      <c r="I85" s="946"/>
      <c r="J85" s="946"/>
      <c r="K85" s="946"/>
      <c r="L85" s="946"/>
      <c r="M85" s="951"/>
      <c r="N85" s="952"/>
    </row>
    <row r="86" spans="1:16" x14ac:dyDescent="0.3">
      <c r="A86" s="948"/>
      <c r="B86" s="949"/>
      <c r="C86" s="949"/>
      <c r="D86" s="950"/>
      <c r="E86" s="948"/>
      <c r="F86" s="949"/>
      <c r="G86" s="949"/>
      <c r="H86" s="949"/>
      <c r="I86" s="949"/>
      <c r="J86" s="949"/>
      <c r="K86" s="949"/>
      <c r="L86" s="949"/>
      <c r="M86" s="953"/>
      <c r="N86" s="954"/>
    </row>
    <row r="87" spans="1:16" x14ac:dyDescent="0.3">
      <c r="A87" s="942" t="s">
        <v>309</v>
      </c>
      <c r="B87" s="944"/>
      <c r="C87" s="944"/>
      <c r="D87" s="944"/>
      <c r="E87" s="944"/>
      <c r="F87" s="944"/>
      <c r="G87" s="944"/>
      <c r="H87" s="944"/>
      <c r="I87" s="944"/>
      <c r="J87" s="944"/>
      <c r="K87" s="944"/>
      <c r="L87" s="943"/>
      <c r="M87" s="938"/>
      <c r="N87" s="938"/>
    </row>
    <row r="65405" spans="251:255" x14ac:dyDescent="0.3">
      <c r="IQ65405" s="60" t="s">
        <v>310</v>
      </c>
      <c r="IR65405" s="60" t="s">
        <v>311</v>
      </c>
      <c r="IS65405" s="60" t="s">
        <v>312</v>
      </c>
      <c r="IT65405" s="60" t="s">
        <v>313</v>
      </c>
      <c r="IU65405" s="60" t="s">
        <v>314</v>
      </c>
    </row>
    <row r="65406" spans="251:255" x14ac:dyDescent="0.3">
      <c r="IQ65406" s="60" t="e">
        <f>#REF!&amp;$C$9</f>
        <v>#REF!</v>
      </c>
      <c r="IR65406" s="60" t="e">
        <f>#REF!</f>
        <v>#REF!</v>
      </c>
      <c r="IS65406" s="60" t="e">
        <f>$B$25&amp;" - "&amp;$B$26&amp;" - "&amp;$B$29&amp;" - "&amp;$I$29&amp;" - "&amp;#REF!&amp;" - "&amp;#REF!&amp;" - "&amp;#REF!&amp;" - "&amp;#REF!</f>
        <v>#REF!</v>
      </c>
      <c r="IT65406" s="60" t="e">
        <f>$A$32&amp;": "&amp;$I$32&amp;" - "&amp;#REF!&amp;": "&amp;#REF!&amp;" - "&amp;#REF!&amp;": "&amp;#REF!&amp;" - "&amp;#REF!&amp;": "&amp;#REF!&amp;" - "&amp;#REF!&amp;": "&amp;#REF!&amp;" - "&amp;#REF!&amp;": "&amp;#REF!&amp;" - "&amp;$A$34&amp;": "&amp;$I$34&amp;" - "&amp;$A$35&amp;": "&amp;$I$35&amp;" - "&amp;$A$36&amp;": "&amp;$I$36&amp;" - "&amp;#REF!&amp;": "&amp;#REF!&amp;" - "&amp;#REF!&amp;": "&amp;#REF!&amp;" - "&amp;#REF!&amp;": "&amp;#REF!&amp;" - "&amp;#REF!&amp;": "&amp;#REF!</f>
        <v>#REF!</v>
      </c>
      <c r="IU65406" s="60" t="e">
        <f>#REF!</f>
        <v>#REF!</v>
      </c>
    </row>
  </sheetData>
  <mergeCells count="184">
    <mergeCell ref="A6:D7"/>
    <mergeCell ref="E6:H7"/>
    <mergeCell ref="I6:N6"/>
    <mergeCell ref="I7:J7"/>
    <mergeCell ref="K7:L7"/>
    <mergeCell ref="M7:N7"/>
    <mergeCell ref="A1:N1"/>
    <mergeCell ref="A3:D3"/>
    <mergeCell ref="E3:H3"/>
    <mergeCell ref="I3:N3"/>
    <mergeCell ref="A4:D5"/>
    <mergeCell ref="E4:H5"/>
    <mergeCell ref="I4:N5"/>
    <mergeCell ref="M8:N8"/>
    <mergeCell ref="A9:B9"/>
    <mergeCell ref="C9:N9"/>
    <mergeCell ref="A10:B10"/>
    <mergeCell ref="C10:N10"/>
    <mergeCell ref="A8:D8"/>
    <mergeCell ref="E8:H8"/>
    <mergeCell ref="I8:J8"/>
    <mergeCell ref="K8:L8"/>
    <mergeCell ref="B27:G27"/>
    <mergeCell ref="I27:N27"/>
    <mergeCell ref="B28:G28"/>
    <mergeCell ref="I28:N28"/>
    <mergeCell ref="B29:G29"/>
    <mergeCell ref="I29:N29"/>
    <mergeCell ref="A11:B23"/>
    <mergeCell ref="C11:N23"/>
    <mergeCell ref="A24:N24"/>
    <mergeCell ref="B25:G25"/>
    <mergeCell ref="I25:N25"/>
    <mergeCell ref="B26:G26"/>
    <mergeCell ref="I26:N26"/>
    <mergeCell ref="A30:N30"/>
    <mergeCell ref="A31:H31"/>
    <mergeCell ref="I31:J31"/>
    <mergeCell ref="K31:L31"/>
    <mergeCell ref="M31:N31"/>
    <mergeCell ref="A32:H32"/>
    <mergeCell ref="I32:J32"/>
    <mergeCell ref="K32:L32"/>
    <mergeCell ref="M32:N32"/>
    <mergeCell ref="O34:P34"/>
    <mergeCell ref="Q34:R34"/>
    <mergeCell ref="K33:L33"/>
    <mergeCell ref="M33:N33"/>
    <mergeCell ref="O31:P31"/>
    <mergeCell ref="Q31:R31"/>
    <mergeCell ref="O32:P32"/>
    <mergeCell ref="Q32:R32"/>
    <mergeCell ref="O33:P33"/>
    <mergeCell ref="Q33:R33"/>
    <mergeCell ref="A33:H33"/>
    <mergeCell ref="I33:J33"/>
    <mergeCell ref="A35:H35"/>
    <mergeCell ref="I35:J35"/>
    <mergeCell ref="K35:L35"/>
    <mergeCell ref="M35:N35"/>
    <mergeCell ref="A34:H34"/>
    <mergeCell ref="I34:J34"/>
    <mergeCell ref="K34:L34"/>
    <mergeCell ref="M34:N34"/>
    <mergeCell ref="A38:H38"/>
    <mergeCell ref="I38:J38"/>
    <mergeCell ref="K38:L38"/>
    <mergeCell ref="M38:N38"/>
    <mergeCell ref="O38:P38"/>
    <mergeCell ref="Q38:R38"/>
    <mergeCell ref="O35:P35"/>
    <mergeCell ref="Q35:R35"/>
    <mergeCell ref="O36:P36"/>
    <mergeCell ref="Q36:R36"/>
    <mergeCell ref="O37:P37"/>
    <mergeCell ref="Q37:R37"/>
    <mergeCell ref="A36:H36"/>
    <mergeCell ref="I36:J36"/>
    <mergeCell ref="K36:L36"/>
    <mergeCell ref="M36:N36"/>
    <mergeCell ref="K37:L37"/>
    <mergeCell ref="M37:N37"/>
    <mergeCell ref="A37:H37"/>
    <mergeCell ref="I37:J37"/>
    <mergeCell ref="O39:P39"/>
    <mergeCell ref="Q39:R39"/>
    <mergeCell ref="O40:P40"/>
    <mergeCell ref="Q40:R40"/>
    <mergeCell ref="O41:P41"/>
    <mergeCell ref="Q41:R41"/>
    <mergeCell ref="A39:H39"/>
    <mergeCell ref="I39:J39"/>
    <mergeCell ref="K39:L39"/>
    <mergeCell ref="M39:N39"/>
    <mergeCell ref="A40:H40"/>
    <mergeCell ref="I40:J40"/>
    <mergeCell ref="K40:L40"/>
    <mergeCell ref="M40:N40"/>
    <mergeCell ref="Q43:R43"/>
    <mergeCell ref="A45:N45"/>
    <mergeCell ref="A46:B46"/>
    <mergeCell ref="A43:H43"/>
    <mergeCell ref="I43:J43"/>
    <mergeCell ref="K43:L43"/>
    <mergeCell ref="M43:N43"/>
    <mergeCell ref="A42:H42"/>
    <mergeCell ref="I42:J42"/>
    <mergeCell ref="K42:L42"/>
    <mergeCell ref="M42:N42"/>
    <mergeCell ref="O42:P42"/>
    <mergeCell ref="Q42:R42"/>
    <mergeCell ref="A47:B48"/>
    <mergeCell ref="A49:B50"/>
    <mergeCell ref="A51:B52"/>
    <mergeCell ref="A53:B54"/>
    <mergeCell ref="A55:B56"/>
    <mergeCell ref="A57:B58"/>
    <mergeCell ref="A41:H41"/>
    <mergeCell ref="I41:J41"/>
    <mergeCell ref="O43:P43"/>
    <mergeCell ref="K41:L41"/>
    <mergeCell ref="M41:N41"/>
    <mergeCell ref="A59:B60"/>
    <mergeCell ref="A61:B62"/>
    <mergeCell ref="A63:B64"/>
    <mergeCell ref="A65:B66"/>
    <mergeCell ref="A68:N68"/>
    <mergeCell ref="B69:F69"/>
    <mergeCell ref="G69:H69"/>
    <mergeCell ref="I69:J69"/>
    <mergeCell ref="K69:L69"/>
    <mergeCell ref="M69:N69"/>
    <mergeCell ref="M70:N70"/>
    <mergeCell ref="B71:F71"/>
    <mergeCell ref="G71:H71"/>
    <mergeCell ref="I71:J71"/>
    <mergeCell ref="K71:L71"/>
    <mergeCell ref="M71:N71"/>
    <mergeCell ref="B70:F70"/>
    <mergeCell ref="G70:H70"/>
    <mergeCell ref="I70:J70"/>
    <mergeCell ref="K70:L70"/>
    <mergeCell ref="M72:N72"/>
    <mergeCell ref="B73:F73"/>
    <mergeCell ref="G73:H73"/>
    <mergeCell ref="I73:J73"/>
    <mergeCell ref="K73:L73"/>
    <mergeCell ref="M73:N73"/>
    <mergeCell ref="B72:F72"/>
    <mergeCell ref="G72:H72"/>
    <mergeCell ref="I72:J72"/>
    <mergeCell ref="K72:L72"/>
    <mergeCell ref="M76:N76"/>
    <mergeCell ref="B77:L77"/>
    <mergeCell ref="M77:N77"/>
    <mergeCell ref="A79:N79"/>
    <mergeCell ref="B76:F76"/>
    <mergeCell ref="G76:H76"/>
    <mergeCell ref="I76:J76"/>
    <mergeCell ref="K76:L76"/>
    <mergeCell ref="M74:N74"/>
    <mergeCell ref="B75:F75"/>
    <mergeCell ref="G75:H75"/>
    <mergeCell ref="I75:J75"/>
    <mergeCell ref="K75:L75"/>
    <mergeCell ref="M75:N75"/>
    <mergeCell ref="B74:F74"/>
    <mergeCell ref="G74:H74"/>
    <mergeCell ref="I74:J74"/>
    <mergeCell ref="K74:L74"/>
    <mergeCell ref="A87:L87"/>
    <mergeCell ref="M87:N87"/>
    <mergeCell ref="A83:D84"/>
    <mergeCell ref="E83:L84"/>
    <mergeCell ref="M83:N84"/>
    <mergeCell ref="A85:D86"/>
    <mergeCell ref="E85:L86"/>
    <mergeCell ref="M85:N86"/>
    <mergeCell ref="A80:D80"/>
    <mergeCell ref="E80:L80"/>
    <mergeCell ref="M80:N80"/>
    <mergeCell ref="A81:D82"/>
    <mergeCell ref="E81:L82"/>
    <mergeCell ref="M81:N82"/>
  </mergeCells>
  <phoneticPr fontId="25" type="noConversion"/>
  <conditionalFormatting sqref="C49:N49 C51:N51 C53:N53 C61:N61 C55:M55 C59:N59 C57:N57 C63:N63 C65:N65 C47:N47">
    <cfRule type="cellIs" dxfId="1" priority="1" stopIfTrue="1" operator="equal">
      <formula>"x"</formula>
    </cfRule>
  </conditionalFormatting>
  <conditionalFormatting sqref="C50:N50 C52:N52 C54:N54 C62:N62 C56:M56 C60:N60 N55:N56 C58:N58 C64:N64 C66:N66 C48:N48">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6"/>
  </dataValidations>
  <pageMargins left="0.75" right="0.75" top="1" bottom="1" header="0.5" footer="0.5"/>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6</vt:i4>
      </vt:variant>
    </vt:vector>
  </HeadingPairs>
  <TitlesOfParts>
    <vt:vector size="16" baseType="lpstr">
      <vt:lpstr>Schema Generale</vt:lpstr>
      <vt:lpstr>Organizzazione</vt:lpstr>
      <vt:lpstr>Caratteristiche</vt:lpstr>
      <vt:lpstr>Economico Patrimoniale</vt:lpstr>
      <vt:lpstr>Missione programma processo</vt:lpstr>
      <vt:lpstr>Anticorruzione- obiettivo 1  </vt:lpstr>
      <vt:lpstr>Obj gestionale 1- TECN.</vt:lpstr>
      <vt:lpstr>Obj gestionale 2 - FINANZ.</vt:lpstr>
      <vt:lpstr>Obj gestionale 3 - TRIBUTI</vt:lpstr>
      <vt:lpstr>Scheda tipo obj gestionale</vt:lpstr>
      <vt:lpstr>'Anticorruzione- obiettivo 1  '!Area_stampa</vt:lpstr>
      <vt:lpstr>Caratteristiche!Area_stampa</vt:lpstr>
      <vt:lpstr>'Economico Patrimoniale'!Area_stampa</vt:lpstr>
      <vt:lpstr>Organizzazione!Area_stampa</vt:lpstr>
      <vt:lpstr>'Scheda tipo obj gestionale'!Area_stampa</vt:lpstr>
      <vt:lpstr>'Schema Generale'!Area_stampa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Cristina Brondani</cp:lastModifiedBy>
  <cp:lastPrinted>2019-01-08T09:01:32Z</cp:lastPrinted>
  <dcterms:created xsi:type="dcterms:W3CDTF">2006-09-16T00:00:00Z</dcterms:created>
  <dcterms:modified xsi:type="dcterms:W3CDTF">2021-04-27T05:20:54Z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fIDOlimpoDoc">
    <vt:lpwstr>72624-213301</vt:lpwstr>
  </property>
</Properties>
</file>